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ata\Righting Software\Righting Software Support Files\Chapter 11 - Project Design In Action\"/>
    </mc:Choice>
  </mc:AlternateContent>
  <bookViews>
    <workbookView xWindow="120" yWindow="150" windowWidth="19440" windowHeight="13605"/>
  </bookViews>
  <sheets>
    <sheet name="D1" sheetId="2" r:id="rId1"/>
    <sheet name="D2" sheetId="33" r:id="rId2"/>
    <sheet name="D3" sheetId="34" r:id="rId3"/>
    <sheet name="D4" sheetId="35" r:id="rId4"/>
  </sheets>
  <definedNames>
    <definedName name="Management_Education" localSheetId="1">'D2'!#REF!</definedName>
    <definedName name="Management_Education" localSheetId="2">'D3'!#REF!</definedName>
    <definedName name="Management_Education" localSheetId="3">'D4'!#REF!</definedName>
    <definedName name="Management_Education">'D1'!#REF!</definedName>
  </definedNames>
  <calcPr calcId="152511"/>
</workbook>
</file>

<file path=xl/calcChain.xml><?xml version="1.0" encoding="utf-8"?>
<calcChain xmlns="http://schemas.openxmlformats.org/spreadsheetml/2006/main">
  <c r="E5" i="2" l="1"/>
  <c r="F5" i="2" s="1"/>
  <c r="G8" i="35"/>
  <c r="H8" i="35"/>
  <c r="I8" i="35"/>
  <c r="J8" i="35"/>
  <c r="G9" i="35"/>
  <c r="H9" i="35"/>
  <c r="I9" i="35"/>
  <c r="J9" i="35"/>
  <c r="G8" i="33"/>
  <c r="H8" i="33"/>
  <c r="I8" i="33"/>
  <c r="J8" i="33"/>
  <c r="G9" i="33"/>
  <c r="H9" i="33"/>
  <c r="I9" i="33"/>
  <c r="J9" i="33"/>
  <c r="G8" i="2"/>
  <c r="H8" i="2"/>
  <c r="I8" i="2"/>
  <c r="J8" i="2"/>
  <c r="G9" i="2"/>
  <c r="H9" i="2"/>
  <c r="I9" i="2"/>
  <c r="J9" i="2"/>
  <c r="E5" i="34"/>
  <c r="F5" i="34"/>
  <c r="E6" i="34"/>
  <c r="F6" i="34"/>
  <c r="E7" i="34"/>
  <c r="F7" i="34" s="1"/>
  <c r="Q4" i="34" s="1"/>
  <c r="E8" i="34"/>
  <c r="F8" i="34"/>
  <c r="E9" i="34"/>
  <c r="F9" i="34"/>
  <c r="E10" i="34"/>
  <c r="F10" i="34"/>
  <c r="E11" i="34"/>
  <c r="F11" i="34" s="1"/>
  <c r="E12" i="34"/>
  <c r="F12" i="34"/>
  <c r="E13" i="34"/>
  <c r="F13" i="34"/>
  <c r="E14" i="34"/>
  <c r="F14" i="34"/>
  <c r="E15" i="34"/>
  <c r="F15" i="34" s="1"/>
  <c r="E16" i="34"/>
  <c r="F16" i="34"/>
  <c r="E17" i="34"/>
  <c r="F17" i="34"/>
  <c r="E18" i="34"/>
  <c r="F18" i="34"/>
  <c r="E19" i="34"/>
  <c r="F19" i="34" s="1"/>
  <c r="E20" i="34"/>
  <c r="F20" i="34"/>
  <c r="E21" i="34"/>
  <c r="F21" i="34"/>
  <c r="E22" i="34"/>
  <c r="F22" i="34"/>
  <c r="E23" i="34"/>
  <c r="F23" i="34" s="1"/>
  <c r="E24" i="34"/>
  <c r="F24" i="34"/>
  <c r="E25" i="34"/>
  <c r="F25" i="34"/>
  <c r="G8" i="34"/>
  <c r="H8" i="34"/>
  <c r="I8" i="34"/>
  <c r="J8" i="34"/>
  <c r="G9" i="34"/>
  <c r="H9" i="34"/>
  <c r="I9" i="34"/>
  <c r="J9" i="34"/>
  <c r="B6" i="34"/>
  <c r="B7" i="34"/>
  <c r="G5" i="34"/>
  <c r="G6" i="34"/>
  <c r="G7" i="34"/>
  <c r="G10" i="34"/>
  <c r="T4" i="34" s="1"/>
  <c r="G11" i="34"/>
  <c r="G12" i="34"/>
  <c r="G13" i="34"/>
  <c r="G14" i="34"/>
  <c r="G15" i="34"/>
  <c r="G16" i="34"/>
  <c r="G17" i="34"/>
  <c r="G18" i="34"/>
  <c r="G19" i="34"/>
  <c r="G20" i="34"/>
  <c r="G21" i="34"/>
  <c r="G22" i="34"/>
  <c r="G23" i="34"/>
  <c r="G24" i="34"/>
  <c r="G25" i="34"/>
  <c r="H5" i="34"/>
  <c r="H6" i="34"/>
  <c r="H7" i="34"/>
  <c r="M20" i="34" s="1"/>
  <c r="H10" i="34"/>
  <c r="H11" i="34"/>
  <c r="H12" i="34"/>
  <c r="H13" i="34"/>
  <c r="H14" i="34"/>
  <c r="H15" i="34"/>
  <c r="H16" i="34"/>
  <c r="H17" i="34"/>
  <c r="H18" i="34"/>
  <c r="H19" i="34"/>
  <c r="H20" i="34"/>
  <c r="H21" i="34"/>
  <c r="H22" i="34"/>
  <c r="H23" i="34"/>
  <c r="H24" i="34"/>
  <c r="H25" i="34"/>
  <c r="I5" i="34"/>
  <c r="I6" i="34"/>
  <c r="I7" i="34"/>
  <c r="I10" i="34"/>
  <c r="I11" i="34"/>
  <c r="I12" i="34"/>
  <c r="I13" i="34"/>
  <c r="I14" i="34"/>
  <c r="I15" i="34"/>
  <c r="I16" i="34"/>
  <c r="I17" i="34"/>
  <c r="I18" i="34"/>
  <c r="I19" i="34"/>
  <c r="I20" i="34"/>
  <c r="I21" i="34"/>
  <c r="I22" i="34"/>
  <c r="I23" i="34"/>
  <c r="I24" i="34"/>
  <c r="I25" i="34"/>
  <c r="J5" i="34"/>
  <c r="J6" i="34"/>
  <c r="J7" i="34"/>
  <c r="J10" i="34"/>
  <c r="J11" i="34"/>
  <c r="J12" i="34"/>
  <c r="J13" i="34"/>
  <c r="J14" i="34"/>
  <c r="J15" i="34"/>
  <c r="J16" i="34"/>
  <c r="J17" i="34"/>
  <c r="J18" i="34"/>
  <c r="J19" i="34"/>
  <c r="J20" i="34"/>
  <c r="J21" i="34"/>
  <c r="J22" i="34"/>
  <c r="J23" i="34"/>
  <c r="J24" i="34"/>
  <c r="J25" i="34"/>
  <c r="E5" i="35"/>
  <c r="F5" i="35"/>
  <c r="E6" i="35"/>
  <c r="F6" i="35"/>
  <c r="E7" i="35"/>
  <c r="F7" i="35" s="1"/>
  <c r="E8" i="35"/>
  <c r="F8" i="35"/>
  <c r="E9" i="35"/>
  <c r="F9" i="35"/>
  <c r="E10" i="35"/>
  <c r="F10" i="35" s="1"/>
  <c r="E11" i="35"/>
  <c r="F11" i="35" s="1"/>
  <c r="E12" i="35"/>
  <c r="F12" i="35"/>
  <c r="E13" i="35"/>
  <c r="F13" i="35"/>
  <c r="E14" i="35"/>
  <c r="F14" i="35" s="1"/>
  <c r="E15" i="35"/>
  <c r="F15" i="35" s="1"/>
  <c r="E16" i="35"/>
  <c r="F16" i="35"/>
  <c r="E17" i="35"/>
  <c r="F17" i="35"/>
  <c r="E18" i="35"/>
  <c r="F18" i="35" s="1"/>
  <c r="E19" i="35"/>
  <c r="F19" i="35" s="1"/>
  <c r="E20" i="35"/>
  <c r="F20" i="35"/>
  <c r="E21" i="35"/>
  <c r="F21" i="35"/>
  <c r="E22" i="35"/>
  <c r="F22" i="35" s="1"/>
  <c r="E23" i="35"/>
  <c r="F23" i="35" s="1"/>
  <c r="E24" i="35"/>
  <c r="F24" i="35"/>
  <c r="E25" i="35"/>
  <c r="F25" i="35"/>
  <c r="E5" i="33"/>
  <c r="F5" i="33" s="1"/>
  <c r="E6" i="33"/>
  <c r="F6" i="33" s="1"/>
  <c r="E7" i="33"/>
  <c r="F7" i="33"/>
  <c r="E8" i="33"/>
  <c r="F8" i="33"/>
  <c r="E9" i="33"/>
  <c r="F9" i="33" s="1"/>
  <c r="E10" i="33"/>
  <c r="F10" i="33" s="1"/>
  <c r="E11" i="33"/>
  <c r="F11" i="33"/>
  <c r="E12" i="33"/>
  <c r="F12" i="33"/>
  <c r="E13" i="33"/>
  <c r="F13" i="33" s="1"/>
  <c r="E14" i="33"/>
  <c r="F14" i="33" s="1"/>
  <c r="E15" i="33"/>
  <c r="F15" i="33"/>
  <c r="E16" i="33"/>
  <c r="F16" i="33"/>
  <c r="E17" i="33"/>
  <c r="F17" i="33" s="1"/>
  <c r="E18" i="33"/>
  <c r="F18" i="33" s="1"/>
  <c r="E19" i="33"/>
  <c r="F19" i="33"/>
  <c r="E20" i="33"/>
  <c r="F20" i="33"/>
  <c r="E21" i="33"/>
  <c r="F21" i="33" s="1"/>
  <c r="E22" i="33"/>
  <c r="F22" i="33" s="1"/>
  <c r="E23" i="33"/>
  <c r="F23" i="33"/>
  <c r="E24" i="33"/>
  <c r="F24" i="33"/>
  <c r="E25" i="33"/>
  <c r="F25" i="33" s="1"/>
  <c r="E6" i="2"/>
  <c r="F6" i="2"/>
  <c r="E7" i="2"/>
  <c r="F7" i="2" s="1"/>
  <c r="E8" i="2"/>
  <c r="F8" i="2" s="1"/>
  <c r="E9" i="2"/>
  <c r="F9" i="2"/>
  <c r="E10" i="2"/>
  <c r="F10" i="2"/>
  <c r="E11" i="2"/>
  <c r="F11" i="2" s="1"/>
  <c r="E12" i="2"/>
  <c r="F12" i="2" s="1"/>
  <c r="E13" i="2"/>
  <c r="F13" i="2"/>
  <c r="E14" i="2"/>
  <c r="F14" i="2"/>
  <c r="E15" i="2"/>
  <c r="F15" i="2" s="1"/>
  <c r="E16" i="2"/>
  <c r="F16" i="2" s="1"/>
  <c r="E17" i="2"/>
  <c r="F17" i="2"/>
  <c r="E18" i="2"/>
  <c r="F18" i="2"/>
  <c r="E19" i="2"/>
  <c r="F19" i="2" s="1"/>
  <c r="E20" i="2"/>
  <c r="F20" i="2" s="1"/>
  <c r="E21" i="2"/>
  <c r="F21" i="2"/>
  <c r="E22" i="2"/>
  <c r="F22" i="2"/>
  <c r="E23" i="2"/>
  <c r="F23" i="2" s="1"/>
  <c r="E24" i="2"/>
  <c r="F24" i="2" s="1"/>
  <c r="E25" i="2"/>
  <c r="F25" i="2"/>
  <c r="E162" i="34"/>
  <c r="E163" i="34"/>
  <c r="E164" i="34"/>
  <c r="E165" i="34"/>
  <c r="G5" i="35"/>
  <c r="T4" i="35" s="1"/>
  <c r="G6" i="35"/>
  <c r="G7" i="35"/>
  <c r="G10" i="35"/>
  <c r="G11" i="35"/>
  <c r="G12" i="35"/>
  <c r="G13" i="35"/>
  <c r="G14" i="35"/>
  <c r="G15" i="35"/>
  <c r="G16" i="35"/>
  <c r="G17" i="35"/>
  <c r="G18" i="35"/>
  <c r="G19" i="35"/>
  <c r="G20" i="35"/>
  <c r="G21" i="35"/>
  <c r="G22" i="35"/>
  <c r="G23" i="35"/>
  <c r="G24" i="35"/>
  <c r="G25" i="35"/>
  <c r="H5" i="35"/>
  <c r="H6" i="35"/>
  <c r="H7" i="35"/>
  <c r="H10" i="35"/>
  <c r="H11" i="35"/>
  <c r="H12" i="35"/>
  <c r="H13" i="35"/>
  <c r="H14" i="35"/>
  <c r="H15" i="35"/>
  <c r="H16" i="35"/>
  <c r="H17" i="35"/>
  <c r="H18" i="35"/>
  <c r="H19" i="35"/>
  <c r="H20" i="35"/>
  <c r="H21" i="35"/>
  <c r="H22" i="35"/>
  <c r="H23" i="35"/>
  <c r="H24" i="35"/>
  <c r="H25" i="35"/>
  <c r="I5" i="35"/>
  <c r="I6" i="35"/>
  <c r="I7" i="35"/>
  <c r="I10" i="35"/>
  <c r="I11" i="35"/>
  <c r="I12" i="35"/>
  <c r="I13" i="35"/>
  <c r="I14" i="35"/>
  <c r="I15" i="35"/>
  <c r="I16" i="35"/>
  <c r="I17" i="35"/>
  <c r="I18" i="35"/>
  <c r="I19" i="35"/>
  <c r="I20" i="35"/>
  <c r="I21" i="35"/>
  <c r="I22" i="35"/>
  <c r="I23" i="35"/>
  <c r="I24" i="35"/>
  <c r="I25" i="35"/>
  <c r="J5" i="35"/>
  <c r="J6" i="35"/>
  <c r="J7" i="35"/>
  <c r="J10" i="35"/>
  <c r="J11" i="35"/>
  <c r="J12" i="35"/>
  <c r="J13" i="35"/>
  <c r="J14" i="35"/>
  <c r="J15" i="35"/>
  <c r="J16" i="35"/>
  <c r="J17" i="35"/>
  <c r="J18" i="35"/>
  <c r="J19" i="35"/>
  <c r="J20" i="35"/>
  <c r="J21" i="35"/>
  <c r="J22" i="35"/>
  <c r="J23" i="35"/>
  <c r="J24" i="35"/>
  <c r="J25" i="35"/>
  <c r="M11" i="35"/>
  <c r="M11" i="34"/>
  <c r="G5" i="33"/>
  <c r="T4" i="33" s="1"/>
  <c r="G6" i="33"/>
  <c r="G7" i="33"/>
  <c r="M4" i="33" s="1"/>
  <c r="G10" i="33"/>
  <c r="G11" i="33"/>
  <c r="G12" i="33"/>
  <c r="G13" i="33"/>
  <c r="G14" i="33"/>
  <c r="G15" i="33"/>
  <c r="G16" i="33"/>
  <c r="G17" i="33"/>
  <c r="G18" i="33"/>
  <c r="G19" i="33"/>
  <c r="G20" i="33"/>
  <c r="G21" i="33"/>
  <c r="G22" i="33"/>
  <c r="G23" i="33"/>
  <c r="G24" i="33"/>
  <c r="G25" i="33"/>
  <c r="H5" i="33"/>
  <c r="M20" i="33" s="1"/>
  <c r="H6" i="33"/>
  <c r="H7" i="33"/>
  <c r="H10" i="33"/>
  <c r="H11" i="33"/>
  <c r="H12" i="33"/>
  <c r="H13" i="33"/>
  <c r="H14" i="33"/>
  <c r="H15" i="33"/>
  <c r="H16" i="33"/>
  <c r="H17" i="33"/>
  <c r="H18" i="33"/>
  <c r="H19" i="33"/>
  <c r="H20" i="33"/>
  <c r="H21" i="33"/>
  <c r="H22" i="33"/>
  <c r="H23" i="33"/>
  <c r="H24" i="33"/>
  <c r="H25" i="33"/>
  <c r="I5" i="33"/>
  <c r="I6" i="33"/>
  <c r="I7" i="33"/>
  <c r="I10" i="33"/>
  <c r="I11" i="33"/>
  <c r="I12" i="33"/>
  <c r="I13" i="33"/>
  <c r="I14" i="33"/>
  <c r="I15" i="33"/>
  <c r="I16" i="33"/>
  <c r="I17" i="33"/>
  <c r="I18" i="33"/>
  <c r="I19" i="33"/>
  <c r="I20" i="33"/>
  <c r="I21" i="33"/>
  <c r="I22" i="33"/>
  <c r="I23" i="33"/>
  <c r="I24" i="33"/>
  <c r="I25" i="33"/>
  <c r="J5" i="33"/>
  <c r="J6" i="33"/>
  <c r="J7" i="33"/>
  <c r="J10" i="33"/>
  <c r="J11" i="33"/>
  <c r="J12" i="33"/>
  <c r="J13" i="33"/>
  <c r="J14" i="33"/>
  <c r="J15" i="33"/>
  <c r="J16" i="33"/>
  <c r="J17" i="33"/>
  <c r="J18" i="33"/>
  <c r="J19" i="33"/>
  <c r="J20" i="33"/>
  <c r="J21" i="33"/>
  <c r="J22" i="33"/>
  <c r="J23" i="33"/>
  <c r="J24" i="33"/>
  <c r="J25" i="33"/>
  <c r="M11" i="33"/>
  <c r="G5" i="2"/>
  <c r="G6" i="2"/>
  <c r="G7" i="2"/>
  <c r="G10" i="2"/>
  <c r="G11" i="2"/>
  <c r="T4" i="2" s="1"/>
  <c r="G12" i="2"/>
  <c r="G13" i="2"/>
  <c r="M4" i="2" s="1"/>
  <c r="G14" i="2"/>
  <c r="G15" i="2"/>
  <c r="G16" i="2"/>
  <c r="G17" i="2"/>
  <c r="G18" i="2"/>
  <c r="G19" i="2"/>
  <c r="G20" i="2"/>
  <c r="G21" i="2"/>
  <c r="G22" i="2"/>
  <c r="G23" i="2"/>
  <c r="G24" i="2"/>
  <c r="G25" i="2"/>
  <c r="H5" i="2"/>
  <c r="H6" i="2"/>
  <c r="H7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I5" i="2"/>
  <c r="M20" i="2" s="1"/>
  <c r="I6" i="2"/>
  <c r="I7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J5" i="2"/>
  <c r="J6" i="2"/>
  <c r="J7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M11" i="2"/>
  <c r="B8" i="34"/>
  <c r="B9" i="34"/>
  <c r="B10" i="34"/>
  <c r="B11" i="34" s="1"/>
  <c r="B12" i="34" s="1"/>
  <c r="B13" i="34" s="1"/>
  <c r="B14" i="34" s="1"/>
  <c r="B15" i="34" s="1"/>
  <c r="B16" i="34" s="1"/>
  <c r="B17" i="34" s="1"/>
  <c r="B18" i="34" s="1"/>
  <c r="B19" i="34" s="1"/>
  <c r="B20" i="34" s="1"/>
  <c r="B21" i="34" s="1"/>
  <c r="B22" i="34" s="1"/>
  <c r="B23" i="34" s="1"/>
  <c r="B24" i="34" s="1"/>
  <c r="B25" i="34" s="1"/>
  <c r="Q4" i="33" l="1"/>
  <c r="Q4" i="35"/>
  <c r="Q4" i="2"/>
  <c r="M4" i="34"/>
  <c r="M4" i="35"/>
  <c r="M20" i="35"/>
</calcChain>
</file>

<file path=xl/sharedStrings.xml><?xml version="1.0" encoding="utf-8"?>
<sst xmlns="http://schemas.openxmlformats.org/spreadsheetml/2006/main" count="172" uniqueCount="43">
  <si>
    <t>Requirements</t>
  </si>
  <si>
    <t>Test Plan</t>
  </si>
  <si>
    <t>Activity</t>
  </si>
  <si>
    <t>Architecture</t>
  </si>
  <si>
    <t>Test Harness</t>
  </si>
  <si>
    <t>Security</t>
  </si>
  <si>
    <t>Logging</t>
  </si>
  <si>
    <t>Pub/Sub</t>
  </si>
  <si>
    <t>ID</t>
  </si>
  <si>
    <t>ManagerA</t>
  </si>
  <si>
    <t>ManagerB</t>
  </si>
  <si>
    <t>EngineA</t>
  </si>
  <si>
    <t>EngineB</t>
  </si>
  <si>
    <t>EngineC</t>
  </si>
  <si>
    <t>System Testing</t>
  </si>
  <si>
    <t>Client App1</t>
  </si>
  <si>
    <t>Client App2</t>
  </si>
  <si>
    <t>Resource Access A</t>
  </si>
  <si>
    <t>Resource Access B</t>
  </si>
  <si>
    <t>Resource Access C</t>
  </si>
  <si>
    <t>Resource A</t>
  </si>
  <si>
    <t>Resource B</t>
  </si>
  <si>
    <t>Total</t>
  </si>
  <si>
    <t>Total Float</t>
  </si>
  <si>
    <t>Critical</t>
  </si>
  <si>
    <t>Red</t>
  </si>
  <si>
    <t>Yellow</t>
  </si>
  <si>
    <t>Green</t>
  </si>
  <si>
    <t>Critical factor</t>
  </si>
  <si>
    <t>Red Factor</t>
  </si>
  <si>
    <t>Yellow Factor</t>
  </si>
  <si>
    <t>Green Factor</t>
  </si>
  <si>
    <t>Red Limit</t>
  </si>
  <si>
    <t>Yellow Limit</t>
  </si>
  <si>
    <t>Criticality Risk</t>
  </si>
  <si>
    <t>Activity Risk</t>
  </si>
  <si>
    <t>Sanity Check:</t>
  </si>
  <si>
    <t>Decompressed start date for System Testing:</t>
  </si>
  <si>
    <t xml:space="preserve">Phi = </t>
  </si>
  <si>
    <t>Fibonacci Formula</t>
  </si>
  <si>
    <t>Adjusted Outlier</t>
  </si>
  <si>
    <t>Adjusted Float</t>
  </si>
  <si>
    <t>Project Design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</si>
</sst>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0"/>
      <color indexed="8"/>
      <name val="Arial"/>
      <family val="2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22"/>
      </bottom>
      <diagonal/>
    </border>
    <border>
      <left style="medium">
        <color indexed="64"/>
      </left>
      <right style="medium">
        <color indexed="64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medium">
        <color indexed="64"/>
      </right>
      <top style="thin">
        <color indexed="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22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5" fillId="0" borderId="0" xfId="0" applyFont="1"/>
    <xf numFmtId="0" fontId="4" fillId="0" borderId="0" xfId="0" applyFont="1" applyFill="1"/>
    <xf numFmtId="0" fontId="2" fillId="0" borderId="0" xfId="0" applyFont="1" applyFill="1"/>
    <xf numFmtId="9" fontId="5" fillId="0" borderId="0" xfId="0" applyNumberFormat="1" applyFont="1"/>
    <xf numFmtId="14" fontId="5" fillId="0" borderId="0" xfId="0" applyNumberFormat="1" applyFont="1"/>
    <xf numFmtId="164" fontId="5" fillId="0" borderId="0" xfId="0" applyNumberFormat="1" applyFont="1"/>
    <xf numFmtId="2" fontId="5" fillId="0" borderId="0" xfId="0" applyNumberFormat="1" applyFont="1"/>
    <xf numFmtId="2" fontId="0" fillId="0" borderId="0" xfId="0" applyNumberFormat="1"/>
    <xf numFmtId="0" fontId="4" fillId="2" borderId="2" xfId="0" applyFont="1" applyFill="1" applyBorder="1"/>
    <xf numFmtId="0" fontId="3" fillId="3" borderId="3" xfId="0" applyFont="1" applyFill="1" applyBorder="1" applyAlignment="1">
      <alignment wrapText="1"/>
    </xf>
    <xf numFmtId="0" fontId="3" fillId="3" borderId="4" xfId="0" applyFont="1" applyFill="1" applyBorder="1" applyAlignment="1">
      <alignment wrapText="1"/>
    </xf>
    <xf numFmtId="0" fontId="3" fillId="3" borderId="5" xfId="0" applyFont="1" applyFill="1" applyBorder="1" applyAlignment="1">
      <alignment wrapText="1"/>
    </xf>
    <xf numFmtId="0" fontId="4" fillId="2" borderId="6" xfId="0" applyFont="1" applyFill="1" applyBorder="1"/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1" fontId="0" fillId="0" borderId="0" xfId="0" applyNumberFormat="1"/>
    <xf numFmtId="0" fontId="0" fillId="0" borderId="10" xfId="0" applyBorder="1" applyAlignment="1">
      <alignment horizontal="center"/>
    </xf>
    <xf numFmtId="0" fontId="3" fillId="3" borderId="11" xfId="0" applyFont="1" applyFill="1" applyBorder="1" applyAlignment="1">
      <alignment horizontal="center" wrapText="1"/>
    </xf>
    <xf numFmtId="0" fontId="3" fillId="3" borderId="10" xfId="0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1" fontId="3" fillId="3" borderId="11" xfId="0" applyNumberFormat="1" applyFont="1" applyFill="1" applyBorder="1" applyAlignment="1">
      <alignment horizontal="center" wrapText="1"/>
    </xf>
    <xf numFmtId="1" fontId="3" fillId="3" borderId="10" xfId="0" applyNumberFormat="1" applyFont="1" applyFill="1" applyBorder="1" applyAlignment="1">
      <alignment horizontal="center" wrapText="1"/>
    </xf>
    <xf numFmtId="1" fontId="3" fillId="3" borderId="3" xfId="0" applyNumberFormat="1" applyFont="1" applyFill="1" applyBorder="1" applyAlignment="1">
      <alignment horizontal="center" wrapText="1"/>
    </xf>
    <xf numFmtId="0" fontId="0" fillId="0" borderId="0" xfId="0" applyNumberFormat="1"/>
    <xf numFmtId="0" fontId="1" fillId="0" borderId="0" xfId="0" applyFont="1"/>
    <xf numFmtId="0" fontId="3" fillId="3" borderId="1" xfId="0" applyFont="1" applyFill="1" applyBorder="1" applyAlignment="1">
      <alignment horizontal="right" wrapText="1"/>
    </xf>
    <xf numFmtId="0" fontId="3" fillId="3" borderId="1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3:T30"/>
  <sheetViews>
    <sheetView tabSelected="1" workbookViewId="0">
      <selection activeCell="C34" sqref="C34"/>
    </sheetView>
  </sheetViews>
  <sheetFormatPr defaultRowHeight="12.75" x14ac:dyDescent="0.2"/>
  <cols>
    <col min="1" max="1" width="9.140625" style="1"/>
    <col min="2" max="2" width="3.85546875" style="1" customWidth="1"/>
    <col min="3" max="3" width="19.28515625" style="1" bestFit="1" customWidth="1"/>
    <col min="4" max="4" width="10.7109375" style="1" bestFit="1" customWidth="1"/>
    <col min="5" max="5" width="16.7109375" style="1" bestFit="1" customWidth="1"/>
    <col min="6" max="6" width="15.85546875" style="1" customWidth="1"/>
    <col min="7" max="7" width="8.42578125" style="1" bestFit="1" customWidth="1"/>
    <col min="8" max="8" width="15.7109375" style="1" bestFit="1" customWidth="1"/>
    <col min="9" max="9" width="9.140625" style="1"/>
    <col min="10" max="10" width="12.28515625" style="1" bestFit="1" customWidth="1"/>
    <col min="11" max="11" width="9.140625" style="1"/>
    <col min="12" max="12" width="14" style="1" bestFit="1" customWidth="1"/>
    <col min="13" max="15" width="9.140625" style="1"/>
    <col min="16" max="16" width="11.85546875" style="1" bestFit="1" customWidth="1"/>
    <col min="17" max="16384" width="9.140625" style="1"/>
  </cols>
  <sheetData>
    <row r="3" spans="2:20" ht="13.5" thickBot="1" x14ac:dyDescent="0.25">
      <c r="S3" t="s">
        <v>38</v>
      </c>
      <c r="T3" s="26">
        <v>1.6180338999999999</v>
      </c>
    </row>
    <row r="4" spans="2:20" ht="13.5" thickBot="1" x14ac:dyDescent="0.25">
      <c r="B4" s="9" t="s">
        <v>8</v>
      </c>
      <c r="C4" s="13" t="s">
        <v>2</v>
      </c>
      <c r="D4" s="13" t="s">
        <v>23</v>
      </c>
      <c r="E4" s="13" t="s">
        <v>40</v>
      </c>
      <c r="F4" s="13" t="s">
        <v>41</v>
      </c>
      <c r="G4" s="16" t="s">
        <v>24</v>
      </c>
      <c r="H4" s="16" t="s">
        <v>25</v>
      </c>
      <c r="I4" s="16" t="s">
        <v>26</v>
      </c>
      <c r="J4" s="16" t="s">
        <v>27</v>
      </c>
      <c r="L4" s="22" t="s">
        <v>34</v>
      </c>
      <c r="M4" s="8">
        <f>(SUM(G5:G25)*M6+SUM(H5:H25)*M7+SUM(I5:I25)*M8+SUM(J5:J25)*M9)/(M6*COUNT(B5:B25))</f>
        <v>0.2857142857142857</v>
      </c>
      <c r="N4" s="8"/>
      <c r="O4"/>
      <c r="P4" s="22" t="s">
        <v>35</v>
      </c>
      <c r="Q4" s="8">
        <f>1- SUM(F5:F25)/(MAX(F5:F25)*COUNT(B5:B25))</f>
        <v>0.26700680272108845</v>
      </c>
      <c r="S4" s="27" t="s">
        <v>39</v>
      </c>
      <c r="T4" s="8">
        <f>(T3^3*SUM(G5:G25)+T3^2*SUM(H5:H25)+T3*SUM(I5:I25)+SUM(J5:J25))/(COUNT(B5:B25)*T3^3)</f>
        <v>0.27244572985247567</v>
      </c>
    </row>
    <row r="5" spans="2:20" ht="14.25" customHeight="1" x14ac:dyDescent="0.25">
      <c r="B5" s="14">
        <v>1</v>
      </c>
      <c r="C5" s="10" t="s">
        <v>0</v>
      </c>
      <c r="D5" s="20">
        <v>75</v>
      </c>
      <c r="E5" s="23" t="str">
        <f>IF(D5&gt; AVERAGE(D$5:$D$25)+STDEVA(D$5:$D$25),ROUNDDOWN(AVERAGE(D$5:$D$25)+STDEVA(D$5:$D$25),0),"")</f>
        <v/>
      </c>
      <c r="F5" s="23">
        <f>IF(E5="",D5,E5)</f>
        <v>75</v>
      </c>
      <c r="G5" s="17">
        <f t="shared" ref="G5:G25" si="0">IF($D5&lt;=1,1,0)</f>
        <v>0</v>
      </c>
      <c r="H5" s="17">
        <f t="shared" ref="H5:H25" si="1">IF(AND($D5&gt;1,$D5&lt;=$M$14),1,0)</f>
        <v>0</v>
      </c>
      <c r="I5" s="17">
        <f t="shared" ref="I5:I25" si="2">IF(AND($D5&lt;=$M$15,$D5 &gt; $M$14),1,0)</f>
        <v>0</v>
      </c>
      <c r="J5" s="17">
        <f t="shared" ref="J5:J25" si="3">IF($D5 &gt; $M$15,1,0)</f>
        <v>1</v>
      </c>
      <c r="L5" s="18"/>
      <c r="M5" s="18"/>
      <c r="N5" s="18"/>
      <c r="O5"/>
      <c r="P5"/>
      <c r="Q5"/>
    </row>
    <row r="6" spans="2:20" ht="15" x14ac:dyDescent="0.25">
      <c r="B6" s="14">
        <v>2</v>
      </c>
      <c r="C6" s="11" t="s">
        <v>3</v>
      </c>
      <c r="D6" s="20">
        <v>75</v>
      </c>
      <c r="E6" s="23" t="str">
        <f>IF(D6&gt; AVERAGE(D$5:$D$25)+STDEVA(D$5:$D$25),ROUNDDOWN(AVERAGE(D$5:$D$25)+STDEVA(D$5:$D$25),0),"")</f>
        <v/>
      </c>
      <c r="F6" s="23">
        <f t="shared" ref="F6:F25" si="4">IF(E6="",D6,E6)</f>
        <v>75</v>
      </c>
      <c r="G6" s="17">
        <f t="shared" si="0"/>
        <v>0</v>
      </c>
      <c r="H6" s="17">
        <f t="shared" si="1"/>
        <v>0</v>
      </c>
      <c r="I6" s="17">
        <f t="shared" si="2"/>
        <v>0</v>
      </c>
      <c r="J6" s="17">
        <f t="shared" si="3"/>
        <v>1</v>
      </c>
      <c r="L6" s="18" t="s">
        <v>28</v>
      </c>
      <c r="M6" s="18">
        <v>4</v>
      </c>
      <c r="N6" s="18"/>
      <c r="O6"/>
      <c r="P6"/>
      <c r="Q6"/>
    </row>
    <row r="7" spans="2:20" ht="15.75" customHeight="1" x14ac:dyDescent="0.25">
      <c r="B7" s="14">
        <v>3</v>
      </c>
      <c r="C7" s="11" t="s">
        <v>42</v>
      </c>
      <c r="D7" s="20">
        <v>75</v>
      </c>
      <c r="E7" s="23" t="str">
        <f>IF(D7&gt; AVERAGE(D$5:$D$25)+STDEVA(D$5:$D$25),ROUNDDOWN(AVERAGE(D$5:$D$25)+STDEVA(D$5:$D$25),0),"")</f>
        <v/>
      </c>
      <c r="F7" s="23">
        <f t="shared" si="4"/>
        <v>75</v>
      </c>
      <c r="G7" s="17">
        <f t="shared" si="0"/>
        <v>0</v>
      </c>
      <c r="H7" s="17">
        <f t="shared" si="1"/>
        <v>0</v>
      </c>
      <c r="I7" s="17">
        <f t="shared" si="2"/>
        <v>0</v>
      </c>
      <c r="J7" s="17">
        <f t="shared" si="3"/>
        <v>1</v>
      </c>
      <c r="L7" s="18" t="s">
        <v>29</v>
      </c>
      <c r="M7" s="18">
        <v>3</v>
      </c>
      <c r="N7" s="18"/>
      <c r="O7"/>
      <c r="P7"/>
      <c r="Q7"/>
    </row>
    <row r="8" spans="2:20" ht="15.75" customHeight="1" x14ac:dyDescent="0.25">
      <c r="B8" s="14">
        <v>4</v>
      </c>
      <c r="C8" s="11" t="s">
        <v>1</v>
      </c>
      <c r="D8" s="20">
        <v>140</v>
      </c>
      <c r="E8" s="23">
        <f>IF(D8&gt; AVERAGE(D$5:$D$25)+STDEVA(D$5:$D$25),ROUNDDOWN(AVERAGE(D$5:$D$25)+STDEVA(D$5:$D$25),0),"")</f>
        <v>112</v>
      </c>
      <c r="F8" s="23">
        <f t="shared" si="4"/>
        <v>112</v>
      </c>
      <c r="G8" s="17">
        <f t="shared" si="0"/>
        <v>0</v>
      </c>
      <c r="H8" s="17">
        <f t="shared" si="1"/>
        <v>0</v>
      </c>
      <c r="I8" s="17">
        <f t="shared" si="2"/>
        <v>0</v>
      </c>
      <c r="J8" s="17">
        <f t="shared" si="3"/>
        <v>1</v>
      </c>
      <c r="L8" s="18" t="s">
        <v>30</v>
      </c>
      <c r="M8" s="18">
        <v>2</v>
      </c>
      <c r="N8" s="18"/>
      <c r="O8"/>
      <c r="P8"/>
      <c r="Q8"/>
    </row>
    <row r="9" spans="2:20" ht="15" x14ac:dyDescent="0.25">
      <c r="B9" s="14">
        <v>5</v>
      </c>
      <c r="C9" s="11" t="s">
        <v>4</v>
      </c>
      <c r="D9" s="20">
        <v>140</v>
      </c>
      <c r="E9" s="23">
        <f>IF(D9&gt; AVERAGE(D$5:$D$25)+STDEVA(D$5:$D$25),ROUNDDOWN(AVERAGE(D$5:$D$25)+STDEVA(D$5:$D$25),0),"")</f>
        <v>112</v>
      </c>
      <c r="F9" s="23">
        <f t="shared" si="4"/>
        <v>112</v>
      </c>
      <c r="G9" s="17">
        <f t="shared" si="0"/>
        <v>0</v>
      </c>
      <c r="H9" s="17">
        <f t="shared" si="1"/>
        <v>0</v>
      </c>
      <c r="I9" s="17">
        <f t="shared" si="2"/>
        <v>0</v>
      </c>
      <c r="J9" s="17">
        <f t="shared" si="3"/>
        <v>1</v>
      </c>
      <c r="L9" s="18" t="s">
        <v>31</v>
      </c>
      <c r="M9" s="18">
        <v>1</v>
      </c>
      <c r="N9" s="18"/>
      <c r="O9"/>
      <c r="P9"/>
      <c r="Q9"/>
    </row>
    <row r="10" spans="2:20" ht="15" x14ac:dyDescent="0.25">
      <c r="B10" s="14">
        <v>6</v>
      </c>
      <c r="C10" s="11" t="s">
        <v>6</v>
      </c>
      <c r="D10" s="20">
        <v>75</v>
      </c>
      <c r="E10" s="23" t="str">
        <f>IF(D10&gt; AVERAGE(D$5:$D$25)+STDEVA(D$5:$D$25),ROUNDDOWN(AVERAGE(D$5:$D$25)+STDEVA(D$5:$D$25),0),"")</f>
        <v/>
      </c>
      <c r="F10" s="23">
        <f t="shared" si="4"/>
        <v>75</v>
      </c>
      <c r="G10" s="17">
        <f t="shared" si="0"/>
        <v>0</v>
      </c>
      <c r="H10" s="17">
        <f t="shared" si="1"/>
        <v>0</v>
      </c>
      <c r="I10" s="17">
        <f t="shared" si="2"/>
        <v>0</v>
      </c>
      <c r="J10" s="17">
        <f t="shared" si="3"/>
        <v>1</v>
      </c>
      <c r="L10" s="18"/>
      <c r="M10" s="18"/>
      <c r="N10" s="18"/>
      <c r="O10"/>
      <c r="P10"/>
      <c r="Q10"/>
    </row>
    <row r="11" spans="2:20" ht="15" x14ac:dyDescent="0.25">
      <c r="B11" s="14">
        <v>7</v>
      </c>
      <c r="C11" s="11" t="s">
        <v>5</v>
      </c>
      <c r="D11" s="20">
        <v>75</v>
      </c>
      <c r="E11" s="23" t="str">
        <f>IF(D11&gt; AVERAGE(D$5:$D$25)+STDEVA(D$5:$D$25),ROUNDDOWN(AVERAGE(D$5:$D$25)+STDEVA(D$5:$D$25),0),"")</f>
        <v/>
      </c>
      <c r="F11" s="23">
        <f t="shared" si="4"/>
        <v>75</v>
      </c>
      <c r="G11" s="17">
        <f t="shared" si="0"/>
        <v>0</v>
      </c>
      <c r="H11" s="17">
        <f t="shared" si="1"/>
        <v>0</v>
      </c>
      <c r="I11" s="17">
        <f t="shared" si="2"/>
        <v>0</v>
      </c>
      <c r="J11" s="17">
        <f t="shared" si="3"/>
        <v>1</v>
      </c>
      <c r="L11" s="18" t="s">
        <v>22</v>
      </c>
      <c r="M11" s="18">
        <f>SUM(M6:M10)</f>
        <v>10</v>
      </c>
      <c r="N11" s="18"/>
      <c r="O11"/>
      <c r="P11"/>
      <c r="Q11"/>
    </row>
    <row r="12" spans="2:20" ht="15" x14ac:dyDescent="0.25">
      <c r="B12" s="14">
        <v>8</v>
      </c>
      <c r="C12" s="11" t="s">
        <v>7</v>
      </c>
      <c r="D12" s="20">
        <v>90</v>
      </c>
      <c r="E12" s="23" t="str">
        <f>IF(D12&gt; AVERAGE(D$5:$D$25)+STDEVA(D$5:$D$25),ROUNDDOWN(AVERAGE(D$5:$D$25)+STDEVA(D$5:$D$25),0),"")</f>
        <v/>
      </c>
      <c r="F12" s="23">
        <f t="shared" si="4"/>
        <v>90</v>
      </c>
      <c r="G12" s="17">
        <f t="shared" si="0"/>
        <v>0</v>
      </c>
      <c r="H12" s="17">
        <f t="shared" si="1"/>
        <v>0</v>
      </c>
      <c r="I12" s="17">
        <f t="shared" si="2"/>
        <v>0</v>
      </c>
      <c r="J12" s="17">
        <f t="shared" si="3"/>
        <v>1</v>
      </c>
      <c r="L12"/>
      <c r="M12"/>
      <c r="N12"/>
      <c r="O12"/>
      <c r="P12"/>
      <c r="Q12"/>
    </row>
    <row r="13" spans="2:20" ht="15" x14ac:dyDescent="0.25">
      <c r="B13" s="14">
        <v>9</v>
      </c>
      <c r="C13" s="11" t="s">
        <v>20</v>
      </c>
      <c r="D13" s="20">
        <v>100</v>
      </c>
      <c r="E13" s="23" t="str">
        <f>IF(D13&gt; AVERAGE(D$5:$D$25)+STDEVA(D$5:$D$25),ROUNDDOWN(AVERAGE(D$5:$D$25)+STDEVA(D$5:$D$25),0),"")</f>
        <v/>
      </c>
      <c r="F13" s="23">
        <f t="shared" si="4"/>
        <v>100</v>
      </c>
      <c r="G13" s="17">
        <f t="shared" si="0"/>
        <v>0</v>
      </c>
      <c r="H13" s="17">
        <f t="shared" si="1"/>
        <v>0</v>
      </c>
      <c r="I13" s="17">
        <f t="shared" si="2"/>
        <v>0</v>
      </c>
      <c r="J13" s="17">
        <f t="shared" si="3"/>
        <v>1</v>
      </c>
      <c r="L13"/>
      <c r="M13"/>
      <c r="N13"/>
      <c r="O13"/>
      <c r="P13"/>
      <c r="Q13"/>
    </row>
    <row r="14" spans="2:20" ht="15" x14ac:dyDescent="0.25">
      <c r="B14" s="14">
        <v>10</v>
      </c>
      <c r="C14" s="11" t="s">
        <v>21</v>
      </c>
      <c r="D14" s="20">
        <v>105</v>
      </c>
      <c r="E14" s="23" t="str">
        <f>IF(D14&gt; AVERAGE(D$5:$D$25)+STDEVA(D$5:$D$25),ROUNDDOWN(AVERAGE(D$5:$D$25)+STDEVA(D$5:$D$25),0),"")</f>
        <v/>
      </c>
      <c r="F14" s="23">
        <f t="shared" si="4"/>
        <v>105</v>
      </c>
      <c r="G14" s="17">
        <f t="shared" si="0"/>
        <v>0</v>
      </c>
      <c r="H14" s="17">
        <f t="shared" si="1"/>
        <v>0</v>
      </c>
      <c r="I14" s="17">
        <f t="shared" si="2"/>
        <v>0</v>
      </c>
      <c r="J14" s="17">
        <f t="shared" si="3"/>
        <v>1</v>
      </c>
      <c r="L14" t="s">
        <v>32</v>
      </c>
      <c r="M14">
        <v>9</v>
      </c>
      <c r="N14"/>
      <c r="O14"/>
      <c r="P14"/>
      <c r="Q14" s="8"/>
    </row>
    <row r="15" spans="2:20" ht="15" x14ac:dyDescent="0.25">
      <c r="B15" s="14">
        <v>11</v>
      </c>
      <c r="C15" s="11" t="s">
        <v>17</v>
      </c>
      <c r="D15" s="20">
        <v>100</v>
      </c>
      <c r="E15" s="23" t="str">
        <f>IF(D15&gt; AVERAGE(D$5:$D$25)+STDEVA(D$5:$D$25),ROUNDDOWN(AVERAGE(D$5:$D$25)+STDEVA(D$5:$D$25),0),"")</f>
        <v/>
      </c>
      <c r="F15" s="23">
        <f t="shared" si="4"/>
        <v>100</v>
      </c>
      <c r="G15" s="17">
        <f t="shared" si="0"/>
        <v>0</v>
      </c>
      <c r="H15" s="17">
        <f t="shared" si="1"/>
        <v>0</v>
      </c>
      <c r="I15" s="17">
        <f t="shared" si="2"/>
        <v>0</v>
      </c>
      <c r="J15" s="17">
        <f t="shared" si="3"/>
        <v>1</v>
      </c>
      <c r="L15" t="s">
        <v>33</v>
      </c>
      <c r="M15">
        <v>26</v>
      </c>
      <c r="N15"/>
      <c r="O15"/>
      <c r="P15"/>
      <c r="Q15"/>
    </row>
    <row r="16" spans="2:20" ht="15" x14ac:dyDescent="0.25">
      <c r="B16" s="14">
        <v>12</v>
      </c>
      <c r="C16" s="11" t="s">
        <v>18</v>
      </c>
      <c r="D16" s="20">
        <v>85</v>
      </c>
      <c r="E16" s="23" t="str">
        <f>IF(D16&gt; AVERAGE(D$5:$D$25)+STDEVA(D$5:$D$25),ROUNDDOWN(AVERAGE(D$5:$D$25)+STDEVA(D$5:$D$25),0),"")</f>
        <v/>
      </c>
      <c r="F16" s="23">
        <f t="shared" si="4"/>
        <v>85</v>
      </c>
      <c r="G16" s="17">
        <f t="shared" si="0"/>
        <v>0</v>
      </c>
      <c r="H16" s="17">
        <f t="shared" si="1"/>
        <v>0</v>
      </c>
      <c r="I16" s="17">
        <f t="shared" si="2"/>
        <v>0</v>
      </c>
      <c r="J16" s="17">
        <f t="shared" si="3"/>
        <v>1</v>
      </c>
    </row>
    <row r="17" spans="2:16" ht="15" x14ac:dyDescent="0.25">
      <c r="B17" s="14">
        <v>13</v>
      </c>
      <c r="C17" s="11" t="s">
        <v>19</v>
      </c>
      <c r="D17" s="20">
        <v>75</v>
      </c>
      <c r="E17" s="23" t="str">
        <f>IF(D17&gt; AVERAGE(D$5:$D$25)+STDEVA(D$5:$D$25),ROUNDDOWN(AVERAGE(D$5:$D$25)+STDEVA(D$5:$D$25),0),"")</f>
        <v/>
      </c>
      <c r="F17" s="23">
        <f t="shared" si="4"/>
        <v>75</v>
      </c>
      <c r="G17" s="17">
        <f t="shared" si="0"/>
        <v>0</v>
      </c>
      <c r="H17" s="17">
        <f t="shared" si="1"/>
        <v>0</v>
      </c>
      <c r="I17" s="17">
        <f t="shared" si="2"/>
        <v>0</v>
      </c>
      <c r="J17" s="17">
        <f t="shared" si="3"/>
        <v>1</v>
      </c>
    </row>
    <row r="18" spans="2:16" ht="15" x14ac:dyDescent="0.25">
      <c r="B18" s="14">
        <v>14</v>
      </c>
      <c r="C18" s="11" t="s">
        <v>11</v>
      </c>
      <c r="D18" s="20">
        <v>80</v>
      </c>
      <c r="E18" s="23" t="str">
        <f>IF(D18&gt; AVERAGE(D$5:$D$25)+STDEVA(D$5:$D$25),ROUNDDOWN(AVERAGE(D$5:$D$25)+STDEVA(D$5:$D$25),0),"")</f>
        <v/>
      </c>
      <c r="F18" s="23">
        <f t="shared" si="4"/>
        <v>80</v>
      </c>
      <c r="G18" s="17">
        <f t="shared" si="0"/>
        <v>0</v>
      </c>
      <c r="H18" s="17">
        <f t="shared" si="1"/>
        <v>0</v>
      </c>
      <c r="I18" s="17">
        <f t="shared" si="2"/>
        <v>0</v>
      </c>
      <c r="J18" s="17">
        <f t="shared" si="3"/>
        <v>1</v>
      </c>
    </row>
    <row r="19" spans="2:16" ht="15" x14ac:dyDescent="0.25">
      <c r="B19" s="14">
        <v>15</v>
      </c>
      <c r="C19" s="11" t="s">
        <v>12</v>
      </c>
      <c r="D19" s="20">
        <v>75</v>
      </c>
      <c r="E19" s="23" t="str">
        <f>IF(D19&gt; AVERAGE(D$5:$D$25)+STDEVA(D$5:$D$25),ROUNDDOWN(AVERAGE(D$5:$D$25)+STDEVA(D$5:$D$25),0),"")</f>
        <v/>
      </c>
      <c r="F19" s="23">
        <f t="shared" si="4"/>
        <v>75</v>
      </c>
      <c r="G19" s="17">
        <f t="shared" si="0"/>
        <v>0</v>
      </c>
      <c r="H19" s="17">
        <f t="shared" si="1"/>
        <v>0</v>
      </c>
      <c r="I19" s="17">
        <f t="shared" si="2"/>
        <v>0</v>
      </c>
      <c r="J19" s="17">
        <f t="shared" si="3"/>
        <v>1</v>
      </c>
    </row>
    <row r="20" spans="2:16" ht="15" x14ac:dyDescent="0.25">
      <c r="B20" s="14">
        <v>16</v>
      </c>
      <c r="C20" s="11" t="s">
        <v>13</v>
      </c>
      <c r="D20" s="20">
        <v>105</v>
      </c>
      <c r="E20" s="23" t="str">
        <f>IF(D20&gt; AVERAGE(D$5:$D$25)+STDEVA(D$5:$D$25),ROUNDDOWN(AVERAGE(D$5:$D$25)+STDEVA(D$5:$D$25),0),"")</f>
        <v/>
      </c>
      <c r="F20" s="23">
        <f t="shared" si="4"/>
        <v>105</v>
      </c>
      <c r="G20" s="17">
        <f t="shared" si="0"/>
        <v>0</v>
      </c>
      <c r="H20" s="17">
        <f t="shared" si="1"/>
        <v>0</v>
      </c>
      <c r="I20" s="17">
        <f t="shared" si="2"/>
        <v>0</v>
      </c>
      <c r="J20" s="17">
        <f t="shared" si="3"/>
        <v>1</v>
      </c>
      <c r="L20" s="1" t="s">
        <v>36</v>
      </c>
      <c r="M20" s="1" t="str">
        <f>IF(SUM(G5:J25)=COUNT(B5:B25),"Passed","FAILED")</f>
        <v>Passed</v>
      </c>
    </row>
    <row r="21" spans="2:16" ht="15" x14ac:dyDescent="0.25">
      <c r="B21" s="14">
        <v>17</v>
      </c>
      <c r="C21" s="11" t="s">
        <v>9</v>
      </c>
      <c r="D21" s="20">
        <v>75</v>
      </c>
      <c r="E21" s="23" t="str">
        <f>IF(D21&gt; AVERAGE(D$5:$D$25)+STDEVA(D$5:$D$25),ROUNDDOWN(AVERAGE(D$5:$D$25)+STDEVA(D$5:$D$25),0),"")</f>
        <v/>
      </c>
      <c r="F21" s="23">
        <f t="shared" si="4"/>
        <v>75</v>
      </c>
      <c r="G21" s="17">
        <f t="shared" si="0"/>
        <v>0</v>
      </c>
      <c r="H21" s="17">
        <f t="shared" si="1"/>
        <v>0</v>
      </c>
      <c r="I21" s="17">
        <f t="shared" si="2"/>
        <v>0</v>
      </c>
      <c r="J21" s="17">
        <f t="shared" si="3"/>
        <v>1</v>
      </c>
    </row>
    <row r="22" spans="2:16" ht="15" x14ac:dyDescent="0.25">
      <c r="B22" s="14">
        <v>18</v>
      </c>
      <c r="C22" s="11" t="s">
        <v>10</v>
      </c>
      <c r="D22" s="20">
        <v>80</v>
      </c>
      <c r="E22" s="23" t="str">
        <f>IF(D22&gt; AVERAGE(D$5:$D$25)+STDEVA(D$5:$D$25),ROUNDDOWN(AVERAGE(D$5:$D$25)+STDEVA(D$5:$D$25),0),"")</f>
        <v/>
      </c>
      <c r="F22" s="23">
        <f t="shared" si="4"/>
        <v>80</v>
      </c>
      <c r="G22" s="17">
        <f t="shared" si="0"/>
        <v>0</v>
      </c>
      <c r="H22" s="17">
        <f t="shared" si="1"/>
        <v>0</v>
      </c>
      <c r="I22" s="17">
        <f t="shared" si="2"/>
        <v>0</v>
      </c>
      <c r="J22" s="17">
        <f t="shared" si="3"/>
        <v>1</v>
      </c>
    </row>
    <row r="23" spans="2:16" ht="15" x14ac:dyDescent="0.25">
      <c r="B23" s="14">
        <v>19</v>
      </c>
      <c r="C23" s="11" t="s">
        <v>15</v>
      </c>
      <c r="D23" s="20">
        <v>80</v>
      </c>
      <c r="E23" s="23" t="str">
        <f>IF(D23&gt; AVERAGE(D$5:$D$25)+STDEVA(D$5:$D$25),ROUNDDOWN(AVERAGE(D$5:$D$25)+STDEVA(D$5:$D$25),0),"")</f>
        <v/>
      </c>
      <c r="F23" s="23">
        <f t="shared" si="4"/>
        <v>80</v>
      </c>
      <c r="G23" s="17">
        <f t="shared" si="0"/>
        <v>0</v>
      </c>
      <c r="H23" s="17">
        <f t="shared" si="1"/>
        <v>0</v>
      </c>
      <c r="I23" s="17">
        <f t="shared" si="2"/>
        <v>0</v>
      </c>
      <c r="J23" s="17">
        <f t="shared" si="3"/>
        <v>1</v>
      </c>
    </row>
    <row r="24" spans="2:16" ht="15" x14ac:dyDescent="0.25">
      <c r="B24" s="14">
        <v>20</v>
      </c>
      <c r="C24" s="11" t="s">
        <v>16</v>
      </c>
      <c r="D24" s="20">
        <v>75</v>
      </c>
      <c r="E24" s="23" t="str">
        <f>IF(D24&gt; AVERAGE(D$5:$D$25)+STDEVA(D$5:$D$25),ROUNDDOWN(AVERAGE(D$5:$D$25)+STDEVA(D$5:$D$25),0),"")</f>
        <v/>
      </c>
      <c r="F24" s="23">
        <f t="shared" si="4"/>
        <v>75</v>
      </c>
      <c r="G24" s="17">
        <f t="shared" si="0"/>
        <v>0</v>
      </c>
      <c r="H24" s="17">
        <f t="shared" si="1"/>
        <v>0</v>
      </c>
      <c r="I24" s="17">
        <f t="shared" si="2"/>
        <v>0</v>
      </c>
      <c r="J24" s="17">
        <f t="shared" si="3"/>
        <v>1</v>
      </c>
    </row>
    <row r="25" spans="2:16" ht="15.75" thickBot="1" x14ac:dyDescent="0.3">
      <c r="B25" s="15">
        <v>21</v>
      </c>
      <c r="C25" s="12" t="s">
        <v>14</v>
      </c>
      <c r="D25" s="21">
        <v>0</v>
      </c>
      <c r="E25" s="24" t="str">
        <f>IF(D25&gt; AVERAGE(D$5:$D$25)+STDEVA(D$5:$D$25),ROUNDDOWN(AVERAGE(D$5:$D$25)+STDEVA(D$5:$D$25),0),"")</f>
        <v/>
      </c>
      <c r="F25" s="21">
        <f t="shared" si="4"/>
        <v>0</v>
      </c>
      <c r="G25" s="19">
        <f t="shared" si="0"/>
        <v>1</v>
      </c>
      <c r="H25" s="19">
        <f t="shared" si="1"/>
        <v>0</v>
      </c>
      <c r="I25" s="19">
        <f t="shared" si="2"/>
        <v>0</v>
      </c>
      <c r="J25" s="19">
        <f t="shared" si="3"/>
        <v>0</v>
      </c>
      <c r="L25" s="1" t="s">
        <v>37</v>
      </c>
      <c r="P25" s="5">
        <v>41666</v>
      </c>
    </row>
    <row r="26" spans="2:16" x14ac:dyDescent="0.2">
      <c r="C26" s="2"/>
      <c r="D26" s="3"/>
      <c r="E26" s="3"/>
      <c r="F26" s="3"/>
    </row>
    <row r="28" spans="2:16" x14ac:dyDescent="0.2">
      <c r="D28" s="6"/>
      <c r="E28" s="6"/>
      <c r="F28" s="6"/>
      <c r="J28" s="5"/>
    </row>
    <row r="29" spans="2:16" x14ac:dyDescent="0.2">
      <c r="J29" s="4"/>
    </row>
    <row r="30" spans="2:16" x14ac:dyDescent="0.2">
      <c r="J30" s="7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3:T30"/>
  <sheetViews>
    <sheetView workbookViewId="0">
      <selection activeCell="C7" sqref="C7"/>
    </sheetView>
  </sheetViews>
  <sheetFormatPr defaultRowHeight="12.75" x14ac:dyDescent="0.2"/>
  <cols>
    <col min="1" max="1" width="9.140625" style="1"/>
    <col min="2" max="2" width="3.85546875" style="1" customWidth="1"/>
    <col min="3" max="3" width="19.28515625" style="1" bestFit="1" customWidth="1"/>
    <col min="4" max="4" width="10.7109375" style="1" bestFit="1" customWidth="1"/>
    <col min="5" max="5" width="16.7109375" style="1" bestFit="1" customWidth="1"/>
    <col min="6" max="6" width="15.85546875" style="1" customWidth="1"/>
    <col min="7" max="7" width="8.42578125" style="1" bestFit="1" customWidth="1"/>
    <col min="8" max="8" width="15.7109375" style="1" bestFit="1" customWidth="1"/>
    <col min="9" max="9" width="9.140625" style="1"/>
    <col min="10" max="10" width="12.28515625" style="1" bestFit="1" customWidth="1"/>
    <col min="11" max="11" width="9.140625" style="1"/>
    <col min="12" max="12" width="14" style="1" bestFit="1" customWidth="1"/>
    <col min="13" max="15" width="9.140625" style="1"/>
    <col min="16" max="16" width="11.85546875" style="1" bestFit="1" customWidth="1"/>
    <col min="17" max="16384" width="9.140625" style="1"/>
  </cols>
  <sheetData>
    <row r="3" spans="2:20" ht="13.5" thickBot="1" x14ac:dyDescent="0.25">
      <c r="S3" t="s">
        <v>38</v>
      </c>
      <c r="T3" s="26">
        <v>1.6180338999999999</v>
      </c>
    </row>
    <row r="4" spans="2:20" ht="13.5" thickBot="1" x14ac:dyDescent="0.25">
      <c r="B4" s="9" t="s">
        <v>8</v>
      </c>
      <c r="C4" s="13" t="s">
        <v>2</v>
      </c>
      <c r="D4" s="13" t="s">
        <v>23</v>
      </c>
      <c r="E4" s="13" t="s">
        <v>40</v>
      </c>
      <c r="F4" s="13" t="s">
        <v>41</v>
      </c>
      <c r="G4" s="16" t="s">
        <v>24</v>
      </c>
      <c r="H4" s="16" t="s">
        <v>25</v>
      </c>
      <c r="I4" s="16" t="s">
        <v>26</v>
      </c>
      <c r="J4" s="16" t="s">
        <v>27</v>
      </c>
      <c r="L4" s="22" t="s">
        <v>34</v>
      </c>
      <c r="M4" s="8">
        <f>(SUM(G5:G25)*M6+SUM(H5:H25)*M7+SUM(I5:I25)*M8+SUM(J5:J25)*M9)/(M6*MAX(B5:B25))</f>
        <v>0.2857142857142857</v>
      </c>
      <c r="N4" s="8"/>
      <c r="O4"/>
      <c r="P4" s="22" t="s">
        <v>35</v>
      </c>
      <c r="Q4" s="8">
        <f>1- SUM(F5:F25)/(MAX(F5:F25)*COUNT(B5:B25))</f>
        <v>0.32610006027727545</v>
      </c>
      <c r="S4" s="27" t="s">
        <v>39</v>
      </c>
      <c r="T4" s="8">
        <f>(T3^3*SUM(G5:G25)+T3^2*SUM(H5:H25)+T3*SUM(I5:I25)+SUM(J5:J25))/(COUNT(B5:B25)*T3^3)</f>
        <v>0.27244572985247567</v>
      </c>
    </row>
    <row r="5" spans="2:20" ht="14.25" customHeight="1" x14ac:dyDescent="0.25">
      <c r="B5" s="14">
        <v>1</v>
      </c>
      <c r="C5" s="10" t="s">
        <v>0</v>
      </c>
      <c r="D5" s="20">
        <v>45</v>
      </c>
      <c r="E5" s="23" t="str">
        <f>IF(D5&gt; AVERAGE(D$5:$D$25)+STDEVA(D$5:$D$25),ROUNDDOWN(AVERAGE(D$5:$D$25)+STDEVA(D$5:$D$25),0),"")</f>
        <v/>
      </c>
      <c r="F5" s="23">
        <f t="shared" ref="F5:F25" si="0">IF(E5="",D5,E5)</f>
        <v>45</v>
      </c>
      <c r="G5" s="17">
        <f t="shared" ref="G5:G25" si="1">IF($D5&lt;=1,1,0)</f>
        <v>0</v>
      </c>
      <c r="H5" s="17">
        <f t="shared" ref="H5:H25" si="2">IF(AND($D5&gt;1,$D5&lt;=$M$14),1,0)</f>
        <v>0</v>
      </c>
      <c r="I5" s="17">
        <f t="shared" ref="I5:I25" si="3">IF(AND($D5&lt;=$M$15,$D5 &gt; $M$14),1,0)</f>
        <v>0</v>
      </c>
      <c r="J5" s="17">
        <f t="shared" ref="J5:J25" si="4">IF($D5 &gt; $M$15,1,0)</f>
        <v>1</v>
      </c>
      <c r="L5" s="18"/>
      <c r="M5" s="18"/>
      <c r="N5" s="18"/>
      <c r="O5"/>
      <c r="P5"/>
      <c r="Q5"/>
    </row>
    <row r="6" spans="2:20" ht="15" x14ac:dyDescent="0.25">
      <c r="B6" s="14">
        <v>2</v>
      </c>
      <c r="C6" s="11" t="s">
        <v>3</v>
      </c>
      <c r="D6" s="20">
        <v>45</v>
      </c>
      <c r="E6" s="23" t="str">
        <f>IF(D6&gt; AVERAGE(D$5:$D$25)+STDEVA(D$5:$D$25),ROUNDDOWN(AVERAGE(D$5:$D$25)+STDEVA(D$5:$D$25),0),"")</f>
        <v/>
      </c>
      <c r="F6" s="23">
        <f t="shared" si="0"/>
        <v>45</v>
      </c>
      <c r="G6" s="17">
        <f t="shared" si="1"/>
        <v>0</v>
      </c>
      <c r="H6" s="17">
        <f t="shared" si="2"/>
        <v>0</v>
      </c>
      <c r="I6" s="17">
        <f t="shared" si="3"/>
        <v>0</v>
      </c>
      <c r="J6" s="17">
        <f t="shared" si="4"/>
        <v>1</v>
      </c>
      <c r="L6" s="18" t="s">
        <v>28</v>
      </c>
      <c r="M6" s="18">
        <v>4</v>
      </c>
      <c r="N6" s="18"/>
      <c r="O6"/>
      <c r="P6"/>
      <c r="Q6"/>
    </row>
    <row r="7" spans="2:20" ht="15.75" customHeight="1" x14ac:dyDescent="0.25">
      <c r="B7" s="14">
        <v>3</v>
      </c>
      <c r="C7" s="11" t="s">
        <v>42</v>
      </c>
      <c r="D7" s="20">
        <v>45</v>
      </c>
      <c r="E7" s="23" t="str">
        <f>IF(D7&gt; AVERAGE(D$5:$D$25)+STDEVA(D$5:$D$25),ROUNDDOWN(AVERAGE(D$5:$D$25)+STDEVA(D$5:$D$25),0),"")</f>
        <v/>
      </c>
      <c r="F7" s="23">
        <f t="shared" si="0"/>
        <v>45</v>
      </c>
      <c r="G7" s="17">
        <f t="shared" si="1"/>
        <v>0</v>
      </c>
      <c r="H7" s="17">
        <f t="shared" si="2"/>
        <v>0</v>
      </c>
      <c r="I7" s="17">
        <f t="shared" si="3"/>
        <v>0</v>
      </c>
      <c r="J7" s="17">
        <f t="shared" si="4"/>
        <v>1</v>
      </c>
      <c r="L7" s="18" t="s">
        <v>29</v>
      </c>
      <c r="M7" s="18">
        <v>3</v>
      </c>
      <c r="N7" s="18"/>
      <c r="O7"/>
      <c r="P7"/>
      <c r="Q7"/>
    </row>
    <row r="8" spans="2:20" ht="15.75" customHeight="1" x14ac:dyDescent="0.25">
      <c r="B8" s="14">
        <v>4</v>
      </c>
      <c r="C8" s="11" t="s">
        <v>1</v>
      </c>
      <c r="D8" s="20">
        <v>110</v>
      </c>
      <c r="E8" s="23">
        <f>IF(D8&gt; AVERAGE(D$5:$D$25)+STDEVA(D$5:$D$25),ROUNDDOWN(AVERAGE(D$5:$D$25)+STDEVA(D$5:$D$25),0),"")</f>
        <v>79</v>
      </c>
      <c r="F8" s="23">
        <f t="shared" si="0"/>
        <v>79</v>
      </c>
      <c r="G8" s="17">
        <f t="shared" si="1"/>
        <v>0</v>
      </c>
      <c r="H8" s="17">
        <f t="shared" si="2"/>
        <v>0</v>
      </c>
      <c r="I8" s="17">
        <f t="shared" si="3"/>
        <v>0</v>
      </c>
      <c r="J8" s="17">
        <f t="shared" si="4"/>
        <v>1</v>
      </c>
      <c r="L8" s="18" t="s">
        <v>30</v>
      </c>
      <c r="M8" s="18">
        <v>2</v>
      </c>
      <c r="N8" s="18"/>
      <c r="O8"/>
      <c r="P8"/>
      <c r="Q8"/>
    </row>
    <row r="9" spans="2:20" ht="15" x14ac:dyDescent="0.25">
      <c r="B9" s="14">
        <v>5</v>
      </c>
      <c r="C9" s="11" t="s">
        <v>4</v>
      </c>
      <c r="D9" s="20">
        <v>110</v>
      </c>
      <c r="E9" s="23">
        <f>IF(D9&gt; AVERAGE(D$5:$D$25)+STDEVA(D$5:$D$25),ROUNDDOWN(AVERAGE(D$5:$D$25)+STDEVA(D$5:$D$25),0),"")</f>
        <v>79</v>
      </c>
      <c r="F9" s="23">
        <f t="shared" si="0"/>
        <v>79</v>
      </c>
      <c r="G9" s="17">
        <f t="shared" si="1"/>
        <v>0</v>
      </c>
      <c r="H9" s="17">
        <f t="shared" si="2"/>
        <v>0</v>
      </c>
      <c r="I9" s="17">
        <f t="shared" si="3"/>
        <v>0</v>
      </c>
      <c r="J9" s="17">
        <f t="shared" si="4"/>
        <v>1</v>
      </c>
      <c r="L9" s="18" t="s">
        <v>31</v>
      </c>
      <c r="M9" s="18">
        <v>1</v>
      </c>
      <c r="N9" s="18"/>
      <c r="O9"/>
      <c r="P9"/>
      <c r="Q9"/>
    </row>
    <row r="10" spans="2:20" ht="15" x14ac:dyDescent="0.25">
      <c r="B10" s="14">
        <v>6</v>
      </c>
      <c r="C10" s="11" t="s">
        <v>6</v>
      </c>
      <c r="D10" s="20">
        <v>45</v>
      </c>
      <c r="E10" s="23" t="str">
        <f>IF(D10&gt; AVERAGE(D$5:$D$25)+STDEVA(D$5:$D$25),ROUNDDOWN(AVERAGE(D$5:$D$25)+STDEVA(D$5:$D$25),0),"")</f>
        <v/>
      </c>
      <c r="F10" s="23">
        <f t="shared" si="0"/>
        <v>45</v>
      </c>
      <c r="G10" s="17">
        <f t="shared" si="1"/>
        <v>0</v>
      </c>
      <c r="H10" s="17">
        <f t="shared" si="2"/>
        <v>0</v>
      </c>
      <c r="I10" s="17">
        <f t="shared" si="3"/>
        <v>0</v>
      </c>
      <c r="J10" s="17">
        <f t="shared" si="4"/>
        <v>1</v>
      </c>
      <c r="L10" s="18"/>
      <c r="M10" s="18"/>
      <c r="N10" s="18"/>
      <c r="O10"/>
      <c r="P10"/>
      <c r="Q10"/>
    </row>
    <row r="11" spans="2:20" ht="15" x14ac:dyDescent="0.25">
      <c r="B11" s="14">
        <v>7</v>
      </c>
      <c r="C11" s="11" t="s">
        <v>5</v>
      </c>
      <c r="D11" s="20">
        <v>45</v>
      </c>
      <c r="E11" s="23" t="str">
        <f>IF(D11&gt; AVERAGE(D$5:$D$25)+STDEVA(D$5:$D$25),ROUNDDOWN(AVERAGE(D$5:$D$25)+STDEVA(D$5:$D$25),0),"")</f>
        <v/>
      </c>
      <c r="F11" s="23">
        <f t="shared" si="0"/>
        <v>45</v>
      </c>
      <c r="G11" s="17">
        <f t="shared" si="1"/>
        <v>0</v>
      </c>
      <c r="H11" s="17">
        <f t="shared" si="2"/>
        <v>0</v>
      </c>
      <c r="I11" s="17">
        <f t="shared" si="3"/>
        <v>0</v>
      </c>
      <c r="J11" s="17">
        <f t="shared" si="4"/>
        <v>1</v>
      </c>
      <c r="L11" s="18" t="s">
        <v>22</v>
      </c>
      <c r="M11" s="18">
        <f>SUM(M6:M10)</f>
        <v>10</v>
      </c>
      <c r="N11" s="18"/>
      <c r="O11"/>
      <c r="P11"/>
      <c r="Q11"/>
    </row>
    <row r="12" spans="2:20" ht="15" x14ac:dyDescent="0.25">
      <c r="B12" s="14">
        <v>8</v>
      </c>
      <c r="C12" s="11" t="s">
        <v>7</v>
      </c>
      <c r="D12" s="20">
        <v>60</v>
      </c>
      <c r="E12" s="23" t="str">
        <f>IF(D12&gt; AVERAGE(D$5:$D$25)+STDEVA(D$5:$D$25),ROUNDDOWN(AVERAGE(D$5:$D$25)+STDEVA(D$5:$D$25),0),"")</f>
        <v/>
      </c>
      <c r="F12" s="23">
        <f t="shared" si="0"/>
        <v>60</v>
      </c>
      <c r="G12" s="17">
        <f t="shared" si="1"/>
        <v>0</v>
      </c>
      <c r="H12" s="17">
        <f t="shared" si="2"/>
        <v>0</v>
      </c>
      <c r="I12" s="17">
        <f t="shared" si="3"/>
        <v>0</v>
      </c>
      <c r="J12" s="17">
        <f t="shared" si="4"/>
        <v>1</v>
      </c>
      <c r="L12"/>
      <c r="M12"/>
      <c r="N12"/>
      <c r="O12"/>
      <c r="P12"/>
      <c r="Q12"/>
    </row>
    <row r="13" spans="2:20" ht="15" x14ac:dyDescent="0.25">
      <c r="B13" s="14">
        <v>9</v>
      </c>
      <c r="C13" s="11" t="s">
        <v>20</v>
      </c>
      <c r="D13" s="20">
        <v>70</v>
      </c>
      <c r="E13" s="23" t="str">
        <f>IF(D13&gt; AVERAGE(D$5:$D$25)+STDEVA(D$5:$D$25),ROUNDDOWN(AVERAGE(D$5:$D$25)+STDEVA(D$5:$D$25),0),"")</f>
        <v/>
      </c>
      <c r="F13" s="23">
        <f t="shared" si="0"/>
        <v>70</v>
      </c>
      <c r="G13" s="17">
        <f t="shared" si="1"/>
        <v>0</v>
      </c>
      <c r="H13" s="17">
        <f t="shared" si="2"/>
        <v>0</v>
      </c>
      <c r="I13" s="17">
        <f t="shared" si="3"/>
        <v>0</v>
      </c>
      <c r="J13" s="17">
        <f t="shared" si="4"/>
        <v>1</v>
      </c>
      <c r="L13"/>
      <c r="M13"/>
      <c r="N13"/>
      <c r="O13"/>
      <c r="P13"/>
      <c r="Q13"/>
    </row>
    <row r="14" spans="2:20" ht="15" x14ac:dyDescent="0.25">
      <c r="B14" s="14">
        <v>10</v>
      </c>
      <c r="C14" s="11" t="s">
        <v>21</v>
      </c>
      <c r="D14" s="20">
        <v>75</v>
      </c>
      <c r="E14" s="23" t="str">
        <f>IF(D14&gt; AVERAGE(D$5:$D$25)+STDEVA(D$5:$D$25),ROUNDDOWN(AVERAGE(D$5:$D$25)+STDEVA(D$5:$D$25),0),"")</f>
        <v/>
      </c>
      <c r="F14" s="23">
        <f t="shared" si="0"/>
        <v>75</v>
      </c>
      <c r="G14" s="17">
        <f t="shared" si="1"/>
        <v>0</v>
      </c>
      <c r="H14" s="17">
        <f t="shared" si="2"/>
        <v>0</v>
      </c>
      <c r="I14" s="17">
        <f t="shared" si="3"/>
        <v>0</v>
      </c>
      <c r="J14" s="17">
        <f t="shared" si="4"/>
        <v>1</v>
      </c>
      <c r="L14" t="s">
        <v>32</v>
      </c>
      <c r="M14">
        <v>9</v>
      </c>
      <c r="N14"/>
      <c r="O14"/>
      <c r="P14"/>
      <c r="Q14" s="8"/>
    </row>
    <row r="15" spans="2:20" ht="15" x14ac:dyDescent="0.25">
      <c r="B15" s="14">
        <v>11</v>
      </c>
      <c r="C15" s="11" t="s">
        <v>17</v>
      </c>
      <c r="D15" s="20">
        <v>70</v>
      </c>
      <c r="E15" s="23" t="str">
        <f>IF(D15&gt; AVERAGE(D$5:$D$25)+STDEVA(D$5:$D$25),ROUNDDOWN(AVERAGE(D$5:$D$25)+STDEVA(D$5:$D$25),0),"")</f>
        <v/>
      </c>
      <c r="F15" s="23">
        <f t="shared" si="0"/>
        <v>70</v>
      </c>
      <c r="G15" s="17">
        <f t="shared" si="1"/>
        <v>0</v>
      </c>
      <c r="H15" s="17">
        <f t="shared" si="2"/>
        <v>0</v>
      </c>
      <c r="I15" s="17">
        <f t="shared" si="3"/>
        <v>0</v>
      </c>
      <c r="J15" s="17">
        <f t="shared" si="4"/>
        <v>1</v>
      </c>
      <c r="L15" t="s">
        <v>33</v>
      </c>
      <c r="M15">
        <v>26</v>
      </c>
      <c r="N15"/>
      <c r="O15"/>
      <c r="P15"/>
      <c r="Q15"/>
    </row>
    <row r="16" spans="2:20" ht="15" x14ac:dyDescent="0.25">
      <c r="B16" s="14">
        <v>12</v>
      </c>
      <c r="C16" s="11" t="s">
        <v>18</v>
      </c>
      <c r="D16" s="20">
        <v>55</v>
      </c>
      <c r="E16" s="23" t="str">
        <f>IF(D16&gt; AVERAGE(D$5:$D$25)+STDEVA(D$5:$D$25),ROUNDDOWN(AVERAGE(D$5:$D$25)+STDEVA(D$5:$D$25),0),"")</f>
        <v/>
      </c>
      <c r="F16" s="23">
        <f t="shared" si="0"/>
        <v>55</v>
      </c>
      <c r="G16" s="17">
        <f t="shared" si="1"/>
        <v>0</v>
      </c>
      <c r="H16" s="17">
        <f t="shared" si="2"/>
        <v>0</v>
      </c>
      <c r="I16" s="17">
        <f t="shared" si="3"/>
        <v>0</v>
      </c>
      <c r="J16" s="17">
        <f t="shared" si="4"/>
        <v>1</v>
      </c>
    </row>
    <row r="17" spans="2:16" ht="15" x14ac:dyDescent="0.25">
      <c r="B17" s="14">
        <v>13</v>
      </c>
      <c r="C17" s="11" t="s">
        <v>19</v>
      </c>
      <c r="D17" s="20">
        <v>45</v>
      </c>
      <c r="E17" s="23" t="str">
        <f>IF(D17&gt; AVERAGE(D$5:$D$25)+STDEVA(D$5:$D$25),ROUNDDOWN(AVERAGE(D$5:$D$25)+STDEVA(D$5:$D$25),0),"")</f>
        <v/>
      </c>
      <c r="F17" s="23">
        <f t="shared" si="0"/>
        <v>45</v>
      </c>
      <c r="G17" s="17">
        <f t="shared" si="1"/>
        <v>0</v>
      </c>
      <c r="H17" s="17">
        <f t="shared" si="2"/>
        <v>0</v>
      </c>
      <c r="I17" s="17">
        <f t="shared" si="3"/>
        <v>0</v>
      </c>
      <c r="J17" s="17">
        <f t="shared" si="4"/>
        <v>1</v>
      </c>
    </row>
    <row r="18" spans="2:16" ht="15" x14ac:dyDescent="0.25">
      <c r="B18" s="14">
        <v>14</v>
      </c>
      <c r="C18" s="11" t="s">
        <v>11</v>
      </c>
      <c r="D18" s="20">
        <v>50</v>
      </c>
      <c r="E18" s="23" t="str">
        <f>IF(D18&gt; AVERAGE(D$5:$D$25)+STDEVA(D$5:$D$25),ROUNDDOWN(AVERAGE(D$5:$D$25)+STDEVA(D$5:$D$25),0),"")</f>
        <v/>
      </c>
      <c r="F18" s="23">
        <f t="shared" si="0"/>
        <v>50</v>
      </c>
      <c r="G18" s="17">
        <f t="shared" si="1"/>
        <v>0</v>
      </c>
      <c r="H18" s="17">
        <f t="shared" si="2"/>
        <v>0</v>
      </c>
      <c r="I18" s="17">
        <f t="shared" si="3"/>
        <v>0</v>
      </c>
      <c r="J18" s="17">
        <f t="shared" si="4"/>
        <v>1</v>
      </c>
    </row>
    <row r="19" spans="2:16" ht="15" x14ac:dyDescent="0.25">
      <c r="B19" s="14">
        <v>15</v>
      </c>
      <c r="C19" s="11" t="s">
        <v>12</v>
      </c>
      <c r="D19" s="20">
        <v>45</v>
      </c>
      <c r="E19" s="23" t="str">
        <f>IF(D19&gt; AVERAGE(D$5:$D$25)+STDEVA(D$5:$D$25),ROUNDDOWN(AVERAGE(D$5:$D$25)+STDEVA(D$5:$D$25),0),"")</f>
        <v/>
      </c>
      <c r="F19" s="23">
        <f t="shared" si="0"/>
        <v>45</v>
      </c>
      <c r="G19" s="17">
        <f t="shared" si="1"/>
        <v>0</v>
      </c>
      <c r="H19" s="17">
        <f t="shared" si="2"/>
        <v>0</v>
      </c>
      <c r="I19" s="17">
        <f t="shared" si="3"/>
        <v>0</v>
      </c>
      <c r="J19" s="17">
        <f t="shared" si="4"/>
        <v>1</v>
      </c>
    </row>
    <row r="20" spans="2:16" ht="15" x14ac:dyDescent="0.25">
      <c r="B20" s="14">
        <v>16</v>
      </c>
      <c r="C20" s="11" t="s">
        <v>13</v>
      </c>
      <c r="D20" s="20">
        <v>75</v>
      </c>
      <c r="E20" s="23" t="str">
        <f>IF(D20&gt; AVERAGE(D$5:$D$25)+STDEVA(D$5:$D$25),ROUNDDOWN(AVERAGE(D$5:$D$25)+STDEVA(D$5:$D$25),0),"")</f>
        <v/>
      </c>
      <c r="F20" s="23">
        <f t="shared" si="0"/>
        <v>75</v>
      </c>
      <c r="G20" s="17">
        <f t="shared" si="1"/>
        <v>0</v>
      </c>
      <c r="H20" s="17">
        <f t="shared" si="2"/>
        <v>0</v>
      </c>
      <c r="I20" s="17">
        <f t="shared" si="3"/>
        <v>0</v>
      </c>
      <c r="J20" s="17">
        <f t="shared" si="4"/>
        <v>1</v>
      </c>
      <c r="L20" s="1" t="s">
        <v>36</v>
      </c>
      <c r="M20" s="1" t="str">
        <f>IF(SUM(G5:J25)=COUNT(B5:B25),"Passed","FAILED")</f>
        <v>Passed</v>
      </c>
    </row>
    <row r="21" spans="2:16" ht="15" x14ac:dyDescent="0.25">
      <c r="B21" s="14">
        <v>17</v>
      </c>
      <c r="C21" s="11" t="s">
        <v>9</v>
      </c>
      <c r="D21" s="20">
        <v>45</v>
      </c>
      <c r="E21" s="23" t="str">
        <f>IF(D21&gt; AVERAGE(D$5:$D$25)+STDEVA(D$5:$D$25),ROUNDDOWN(AVERAGE(D$5:$D$25)+STDEVA(D$5:$D$25),0),"")</f>
        <v/>
      </c>
      <c r="F21" s="23">
        <f t="shared" si="0"/>
        <v>45</v>
      </c>
      <c r="G21" s="17">
        <f t="shared" si="1"/>
        <v>0</v>
      </c>
      <c r="H21" s="17">
        <f t="shared" si="2"/>
        <v>0</v>
      </c>
      <c r="I21" s="17">
        <f t="shared" si="3"/>
        <v>0</v>
      </c>
      <c r="J21" s="17">
        <f t="shared" si="4"/>
        <v>1</v>
      </c>
    </row>
    <row r="22" spans="2:16" ht="15" x14ac:dyDescent="0.25">
      <c r="B22" s="14">
        <v>18</v>
      </c>
      <c r="C22" s="11" t="s">
        <v>10</v>
      </c>
      <c r="D22" s="20">
        <v>50</v>
      </c>
      <c r="E22" s="23" t="str">
        <f>IF(D22&gt; AVERAGE(D$5:$D$25)+STDEVA(D$5:$D$25),ROUNDDOWN(AVERAGE(D$5:$D$25)+STDEVA(D$5:$D$25),0),"")</f>
        <v/>
      </c>
      <c r="F22" s="23">
        <f t="shared" si="0"/>
        <v>50</v>
      </c>
      <c r="G22" s="17">
        <f t="shared" si="1"/>
        <v>0</v>
      </c>
      <c r="H22" s="17">
        <f t="shared" si="2"/>
        <v>0</v>
      </c>
      <c r="I22" s="17">
        <f t="shared" si="3"/>
        <v>0</v>
      </c>
      <c r="J22" s="17">
        <f t="shared" si="4"/>
        <v>1</v>
      </c>
    </row>
    <row r="23" spans="2:16" ht="15" x14ac:dyDescent="0.25">
      <c r="B23" s="14">
        <v>19</v>
      </c>
      <c r="C23" s="11" t="s">
        <v>15</v>
      </c>
      <c r="D23" s="20">
        <v>50</v>
      </c>
      <c r="E23" s="23" t="str">
        <f>IF(D23&gt; AVERAGE(D$5:$D$25)+STDEVA(D$5:$D$25),ROUNDDOWN(AVERAGE(D$5:$D$25)+STDEVA(D$5:$D$25),0),"")</f>
        <v/>
      </c>
      <c r="F23" s="23">
        <f t="shared" si="0"/>
        <v>50</v>
      </c>
      <c r="G23" s="17">
        <f t="shared" si="1"/>
        <v>0</v>
      </c>
      <c r="H23" s="17">
        <f t="shared" si="2"/>
        <v>0</v>
      </c>
      <c r="I23" s="17">
        <f t="shared" si="3"/>
        <v>0</v>
      </c>
      <c r="J23" s="17">
        <f t="shared" si="4"/>
        <v>1</v>
      </c>
    </row>
    <row r="24" spans="2:16" ht="15" x14ac:dyDescent="0.25">
      <c r="B24" s="14">
        <v>20</v>
      </c>
      <c r="C24" s="11" t="s">
        <v>16</v>
      </c>
      <c r="D24" s="20">
        <v>45</v>
      </c>
      <c r="E24" s="23" t="str">
        <f>IF(D24&gt; AVERAGE(D$5:$D$25)+STDEVA(D$5:$D$25),ROUNDDOWN(AVERAGE(D$5:$D$25)+STDEVA(D$5:$D$25),0),"")</f>
        <v/>
      </c>
      <c r="F24" s="23">
        <f t="shared" si="0"/>
        <v>45</v>
      </c>
      <c r="G24" s="17">
        <f t="shared" si="1"/>
        <v>0</v>
      </c>
      <c r="H24" s="17">
        <f t="shared" si="2"/>
        <v>0</v>
      </c>
      <c r="I24" s="17">
        <f t="shared" si="3"/>
        <v>0</v>
      </c>
      <c r="J24" s="17">
        <f t="shared" si="4"/>
        <v>1</v>
      </c>
    </row>
    <row r="25" spans="2:16" ht="15.75" thickBot="1" x14ac:dyDescent="0.3">
      <c r="B25" s="15">
        <v>21</v>
      </c>
      <c r="C25" s="12" t="s">
        <v>14</v>
      </c>
      <c r="D25" s="21">
        <v>0</v>
      </c>
      <c r="E25" s="24" t="str">
        <f>IF(D25&gt; AVERAGE(D$5:$D$25)+STDEVA(D$5:$D$25),ROUNDDOWN(AVERAGE(D$5:$D$25)+STDEVA(D$5:$D$25),0),"")</f>
        <v/>
      </c>
      <c r="F25" s="21">
        <f t="shared" si="0"/>
        <v>0</v>
      </c>
      <c r="G25" s="19">
        <f t="shared" si="1"/>
        <v>1</v>
      </c>
      <c r="H25" s="19">
        <f t="shared" si="2"/>
        <v>0</v>
      </c>
      <c r="I25" s="19">
        <f t="shared" si="3"/>
        <v>0</v>
      </c>
      <c r="J25" s="19">
        <f t="shared" si="4"/>
        <v>0</v>
      </c>
      <c r="L25" s="1" t="s">
        <v>37</v>
      </c>
      <c r="P25" s="5">
        <v>41624</v>
      </c>
    </row>
    <row r="26" spans="2:16" x14ac:dyDescent="0.2">
      <c r="C26" s="2"/>
      <c r="D26" s="3"/>
      <c r="E26" s="3"/>
      <c r="F26" s="3"/>
    </row>
    <row r="28" spans="2:16" x14ac:dyDescent="0.2">
      <c r="D28" s="6"/>
      <c r="E28" s="6"/>
      <c r="F28" s="6"/>
      <c r="J28" s="5"/>
    </row>
    <row r="29" spans="2:16" x14ac:dyDescent="0.2">
      <c r="J29" s="4"/>
    </row>
    <row r="30" spans="2:16" x14ac:dyDescent="0.2">
      <c r="J30" s="7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3:T165"/>
  <sheetViews>
    <sheetView workbookViewId="0">
      <selection activeCell="C7" sqref="C7"/>
    </sheetView>
  </sheetViews>
  <sheetFormatPr defaultRowHeight="12.75" x14ac:dyDescent="0.2"/>
  <cols>
    <col min="1" max="1" width="9.140625" style="1"/>
    <col min="2" max="2" width="3.85546875" style="1" customWidth="1"/>
    <col min="3" max="3" width="19.28515625" style="1" bestFit="1" customWidth="1"/>
    <col min="4" max="4" width="10.7109375" style="1" bestFit="1" customWidth="1"/>
    <col min="5" max="5" width="16.7109375" style="1" bestFit="1" customWidth="1"/>
    <col min="6" max="6" width="15.85546875" style="1" customWidth="1"/>
    <col min="7" max="7" width="8.42578125" style="1" bestFit="1" customWidth="1"/>
    <col min="8" max="8" width="15.7109375" style="1" bestFit="1" customWidth="1"/>
    <col min="9" max="9" width="9.140625" style="1"/>
    <col min="10" max="10" width="12.28515625" style="1" bestFit="1" customWidth="1"/>
    <col min="11" max="11" width="9.140625" style="1"/>
    <col min="12" max="12" width="14" style="1" bestFit="1" customWidth="1"/>
    <col min="13" max="15" width="9.140625" style="1"/>
    <col min="16" max="16" width="11.85546875" style="1" bestFit="1" customWidth="1"/>
    <col min="17" max="16384" width="9.140625" style="1"/>
  </cols>
  <sheetData>
    <row r="3" spans="2:20" ht="13.5" thickBot="1" x14ac:dyDescent="0.25">
      <c r="S3" t="s">
        <v>38</v>
      </c>
      <c r="T3" s="26">
        <v>1.6180338999999999</v>
      </c>
    </row>
    <row r="4" spans="2:20" ht="13.5" thickBot="1" x14ac:dyDescent="0.25">
      <c r="B4" s="9" t="s">
        <v>8</v>
      </c>
      <c r="C4" s="13" t="s">
        <v>2</v>
      </c>
      <c r="D4" s="13" t="s">
        <v>23</v>
      </c>
      <c r="E4" s="13" t="s">
        <v>40</v>
      </c>
      <c r="F4" s="13" t="s">
        <v>41</v>
      </c>
      <c r="G4" s="16" t="s">
        <v>24</v>
      </c>
      <c r="H4" s="16" t="s">
        <v>25</v>
      </c>
      <c r="I4" s="16" t="s">
        <v>26</v>
      </c>
      <c r="J4" s="16" t="s">
        <v>27</v>
      </c>
      <c r="L4" s="22" t="s">
        <v>34</v>
      </c>
      <c r="M4" s="8">
        <f>(SUM(G5:G25)*M6+SUM(H5:H25)*M7+SUM(I5:I25)*M8+SUM(J5:J25)*M9)/(M6*(COUNT(B5:B25)))</f>
        <v>0.42857142857142855</v>
      </c>
      <c r="N4" s="8"/>
      <c r="O4"/>
      <c r="P4" s="22" t="s">
        <v>35</v>
      </c>
      <c r="Q4" s="8">
        <f>1- SUM(F5:F25)/(MAX(F5:F25)*COUNT(B5:B25))</f>
        <v>0.44654088050314467</v>
      </c>
      <c r="S4" s="27" t="s">
        <v>39</v>
      </c>
      <c r="T4" s="8">
        <f>(T3^3*SUM(G5:G25)+T3^2*SUM(H5:H25)+T3*SUM(I5:I25)+SUM(J5:J25))/(COUNT(B5:B25)*T3^3)</f>
        <v>0.35581603659934741</v>
      </c>
    </row>
    <row r="5" spans="2:20" ht="14.25" customHeight="1" x14ac:dyDescent="0.25">
      <c r="B5" s="14">
        <v>1</v>
      </c>
      <c r="C5" s="10" t="s">
        <v>0</v>
      </c>
      <c r="D5" s="20">
        <v>20</v>
      </c>
      <c r="E5" s="25" t="str">
        <f>IF(D5&gt; AVERAGE(D$5:$D$25)+STDEVA(D$5:$D$25),ROUNDDOWN(AVERAGE(D$5:$D$25)+STDEVA(D$5:$D$25),0),"")</f>
        <v/>
      </c>
      <c r="F5" s="23">
        <f t="shared" ref="F5:F25" si="0">IF(E5="",D5,E5)</f>
        <v>20</v>
      </c>
      <c r="G5" s="17">
        <f t="shared" ref="G5:G25" si="1">IF($D5&lt;=1,1,0)</f>
        <v>0</v>
      </c>
      <c r="H5" s="17">
        <f t="shared" ref="H5:H25" si="2">IF(AND($D5&gt;1,$D5&lt;=$M$14),1,0)</f>
        <v>0</v>
      </c>
      <c r="I5" s="17">
        <f t="shared" ref="I5:I25" si="3">IF(AND($D5&lt;=$M$15,$D5 &gt; $M$14),1,0)</f>
        <v>1</v>
      </c>
      <c r="J5" s="17">
        <f t="shared" ref="J5:J25" si="4">IF($D5 &gt; $M$15,1,0)</f>
        <v>0</v>
      </c>
      <c r="L5" s="18"/>
      <c r="M5" s="18"/>
      <c r="N5" s="18"/>
      <c r="O5"/>
      <c r="P5"/>
      <c r="Q5"/>
    </row>
    <row r="6" spans="2:20" ht="15" x14ac:dyDescent="0.25">
      <c r="B6" s="14">
        <f>B5+1</f>
        <v>2</v>
      </c>
      <c r="C6" s="11" t="s">
        <v>3</v>
      </c>
      <c r="D6" s="20">
        <v>20</v>
      </c>
      <c r="E6" s="23" t="str">
        <f>IF(D6&gt; AVERAGE(D$5:$D$25)+STDEVA(D$5:$D$25),ROUNDDOWN(AVERAGE(D$5:$D$25)+STDEVA(D$5:$D$25),0),"")</f>
        <v/>
      </c>
      <c r="F6" s="23">
        <f t="shared" si="0"/>
        <v>20</v>
      </c>
      <c r="G6" s="17">
        <f t="shared" si="1"/>
        <v>0</v>
      </c>
      <c r="H6" s="17">
        <f t="shared" si="2"/>
        <v>0</v>
      </c>
      <c r="I6" s="17">
        <f t="shared" si="3"/>
        <v>1</v>
      </c>
      <c r="J6" s="17">
        <f t="shared" si="4"/>
        <v>0</v>
      </c>
      <c r="L6" s="18" t="s">
        <v>28</v>
      </c>
      <c r="M6" s="18">
        <v>4</v>
      </c>
      <c r="N6" s="18"/>
      <c r="O6"/>
      <c r="P6"/>
      <c r="Q6"/>
    </row>
    <row r="7" spans="2:20" ht="15.75" customHeight="1" x14ac:dyDescent="0.25">
      <c r="B7" s="14">
        <f t="shared" ref="B7:B24" si="5">B6+1</f>
        <v>3</v>
      </c>
      <c r="C7" s="11" t="s">
        <v>42</v>
      </c>
      <c r="D7" s="20">
        <v>20</v>
      </c>
      <c r="E7" s="23" t="str">
        <f>IF(D7&gt; AVERAGE(D$5:$D$25)+STDEVA(D$5:$D$25),ROUNDDOWN(AVERAGE(D$5:$D$25)+STDEVA(D$5:$D$25),0),"")</f>
        <v/>
      </c>
      <c r="F7" s="23">
        <f t="shared" si="0"/>
        <v>20</v>
      </c>
      <c r="G7" s="17">
        <f t="shared" si="1"/>
        <v>0</v>
      </c>
      <c r="H7" s="17">
        <f t="shared" si="2"/>
        <v>0</v>
      </c>
      <c r="I7" s="17">
        <f t="shared" si="3"/>
        <v>1</v>
      </c>
      <c r="J7" s="17">
        <f t="shared" si="4"/>
        <v>0</v>
      </c>
      <c r="L7" s="18" t="s">
        <v>29</v>
      </c>
      <c r="M7" s="18">
        <v>3</v>
      </c>
      <c r="N7" s="18"/>
      <c r="O7"/>
      <c r="P7"/>
      <c r="Q7"/>
    </row>
    <row r="8" spans="2:20" ht="15.75" customHeight="1" x14ac:dyDescent="0.25">
      <c r="B8" s="14">
        <f t="shared" si="5"/>
        <v>4</v>
      </c>
      <c r="C8" s="11" t="s">
        <v>1</v>
      </c>
      <c r="D8" s="20">
        <v>85</v>
      </c>
      <c r="E8" s="23">
        <f>IF(D8&gt; AVERAGE(D$5:$D$25)+STDEVA(D$5:$D$25),ROUNDDOWN(AVERAGE(D$5:$D$25)+STDEVA(D$5:$D$25),0),"")</f>
        <v>53</v>
      </c>
      <c r="F8" s="23">
        <f t="shared" si="0"/>
        <v>53</v>
      </c>
      <c r="G8" s="17">
        <f t="shared" si="1"/>
        <v>0</v>
      </c>
      <c r="H8" s="17">
        <f t="shared" si="2"/>
        <v>0</v>
      </c>
      <c r="I8" s="17">
        <f t="shared" si="3"/>
        <v>0</v>
      </c>
      <c r="J8" s="17">
        <f t="shared" si="4"/>
        <v>1</v>
      </c>
      <c r="L8" s="18" t="s">
        <v>30</v>
      </c>
      <c r="M8" s="18">
        <v>2</v>
      </c>
      <c r="N8" s="18"/>
      <c r="O8"/>
      <c r="P8"/>
      <c r="Q8"/>
    </row>
    <row r="9" spans="2:20" ht="15" x14ac:dyDescent="0.25">
      <c r="B9" s="14">
        <f t="shared" si="5"/>
        <v>5</v>
      </c>
      <c r="C9" s="11" t="s">
        <v>4</v>
      </c>
      <c r="D9" s="20">
        <v>85</v>
      </c>
      <c r="E9" s="23">
        <f>IF(D9&gt; AVERAGE(D$5:$D$25)+STDEVA(D$5:$D$25),ROUNDDOWN(AVERAGE(D$5:$D$25)+STDEVA(D$5:$D$25),0),"")</f>
        <v>53</v>
      </c>
      <c r="F9" s="23">
        <f t="shared" si="0"/>
        <v>53</v>
      </c>
      <c r="G9" s="17">
        <f t="shared" si="1"/>
        <v>0</v>
      </c>
      <c r="H9" s="17">
        <f t="shared" si="2"/>
        <v>0</v>
      </c>
      <c r="I9" s="17">
        <f t="shared" si="3"/>
        <v>0</v>
      </c>
      <c r="J9" s="17">
        <f t="shared" si="4"/>
        <v>1</v>
      </c>
      <c r="L9" s="18" t="s">
        <v>31</v>
      </c>
      <c r="M9" s="18">
        <v>1</v>
      </c>
      <c r="N9" s="18"/>
      <c r="O9"/>
      <c r="P9"/>
      <c r="Q9"/>
    </row>
    <row r="10" spans="2:20" ht="15" x14ac:dyDescent="0.25">
      <c r="B10" s="14">
        <f t="shared" si="5"/>
        <v>6</v>
      </c>
      <c r="C10" s="11" t="s">
        <v>6</v>
      </c>
      <c r="D10" s="20">
        <v>20</v>
      </c>
      <c r="E10" s="23" t="str">
        <f>IF(D10&gt; AVERAGE(D$5:$D$25)+STDEVA(D$5:$D$25),ROUNDDOWN(AVERAGE(D$5:$D$25)+STDEVA(D$5:$D$25),0),"")</f>
        <v/>
      </c>
      <c r="F10" s="23">
        <f t="shared" si="0"/>
        <v>20</v>
      </c>
      <c r="G10" s="17">
        <f t="shared" si="1"/>
        <v>0</v>
      </c>
      <c r="H10" s="17">
        <f t="shared" si="2"/>
        <v>0</v>
      </c>
      <c r="I10" s="17">
        <f t="shared" si="3"/>
        <v>1</v>
      </c>
      <c r="J10" s="17">
        <f t="shared" si="4"/>
        <v>0</v>
      </c>
      <c r="L10" s="18"/>
      <c r="M10" s="18"/>
      <c r="N10" s="18"/>
      <c r="O10"/>
      <c r="P10"/>
      <c r="Q10"/>
    </row>
    <row r="11" spans="2:20" ht="15" x14ac:dyDescent="0.25">
      <c r="B11" s="14">
        <f t="shared" si="5"/>
        <v>7</v>
      </c>
      <c r="C11" s="11" t="s">
        <v>5</v>
      </c>
      <c r="D11" s="20">
        <v>20</v>
      </c>
      <c r="E11" s="23" t="str">
        <f>IF(D11&gt; AVERAGE(D$5:$D$25)+STDEVA(D$5:$D$25),ROUNDDOWN(AVERAGE(D$5:$D$25)+STDEVA(D$5:$D$25),0),"")</f>
        <v/>
      </c>
      <c r="F11" s="23">
        <f t="shared" si="0"/>
        <v>20</v>
      </c>
      <c r="G11" s="17">
        <f t="shared" si="1"/>
        <v>0</v>
      </c>
      <c r="H11" s="17">
        <f t="shared" si="2"/>
        <v>0</v>
      </c>
      <c r="I11" s="17">
        <f t="shared" si="3"/>
        <v>1</v>
      </c>
      <c r="J11" s="17">
        <f t="shared" si="4"/>
        <v>0</v>
      </c>
      <c r="L11" s="18" t="s">
        <v>22</v>
      </c>
      <c r="M11" s="18">
        <f>SUM(M6:M10)</f>
        <v>10</v>
      </c>
      <c r="N11" s="18"/>
      <c r="O11"/>
      <c r="P11"/>
      <c r="Q11"/>
    </row>
    <row r="12" spans="2:20" ht="15" x14ac:dyDescent="0.25">
      <c r="B12" s="14">
        <f t="shared" si="5"/>
        <v>8</v>
      </c>
      <c r="C12" s="11" t="s">
        <v>7</v>
      </c>
      <c r="D12" s="20">
        <v>35</v>
      </c>
      <c r="E12" s="23" t="str">
        <f>IF(D12&gt; AVERAGE(D$5:$D$25)+STDEVA(D$5:$D$25),ROUNDDOWN(AVERAGE(D$5:$D$25)+STDEVA(D$5:$D$25),0),"")</f>
        <v/>
      </c>
      <c r="F12" s="23">
        <f t="shared" si="0"/>
        <v>35</v>
      </c>
      <c r="G12" s="17">
        <f t="shared" si="1"/>
        <v>0</v>
      </c>
      <c r="H12" s="17">
        <f t="shared" si="2"/>
        <v>0</v>
      </c>
      <c r="I12" s="17">
        <f t="shared" si="3"/>
        <v>0</v>
      </c>
      <c r="J12" s="17">
        <f t="shared" si="4"/>
        <v>1</v>
      </c>
      <c r="L12"/>
      <c r="M12"/>
      <c r="N12"/>
      <c r="O12"/>
      <c r="P12"/>
      <c r="Q12"/>
    </row>
    <row r="13" spans="2:20" ht="15" x14ac:dyDescent="0.25">
      <c r="B13" s="14">
        <f t="shared" si="5"/>
        <v>9</v>
      </c>
      <c r="C13" s="11" t="s">
        <v>20</v>
      </c>
      <c r="D13" s="20">
        <v>45</v>
      </c>
      <c r="E13" s="23" t="str">
        <f>IF(D13&gt; AVERAGE(D$5:$D$25)+STDEVA(D$5:$D$25),ROUNDDOWN(AVERAGE(D$5:$D$25)+STDEVA(D$5:$D$25),0),"")</f>
        <v/>
      </c>
      <c r="F13" s="23">
        <f t="shared" si="0"/>
        <v>45</v>
      </c>
      <c r="G13" s="17">
        <f t="shared" si="1"/>
        <v>0</v>
      </c>
      <c r="H13" s="17">
        <f t="shared" si="2"/>
        <v>0</v>
      </c>
      <c r="I13" s="17">
        <f t="shared" si="3"/>
        <v>0</v>
      </c>
      <c r="J13" s="17">
        <f t="shared" si="4"/>
        <v>1</v>
      </c>
      <c r="L13"/>
      <c r="M13"/>
      <c r="N13"/>
      <c r="O13"/>
      <c r="P13"/>
      <c r="Q13"/>
    </row>
    <row r="14" spans="2:20" ht="15" x14ac:dyDescent="0.25">
      <c r="B14" s="14">
        <f t="shared" si="5"/>
        <v>10</v>
      </c>
      <c r="C14" s="11" t="s">
        <v>21</v>
      </c>
      <c r="D14" s="20">
        <v>50</v>
      </c>
      <c r="E14" s="23" t="str">
        <f>IF(D14&gt; AVERAGE(D$5:$D$25)+STDEVA(D$5:$D$25),ROUNDDOWN(AVERAGE(D$5:$D$25)+STDEVA(D$5:$D$25),0),"")</f>
        <v/>
      </c>
      <c r="F14" s="23">
        <f t="shared" si="0"/>
        <v>50</v>
      </c>
      <c r="G14" s="17">
        <f t="shared" si="1"/>
        <v>0</v>
      </c>
      <c r="H14" s="17">
        <f t="shared" si="2"/>
        <v>0</v>
      </c>
      <c r="I14" s="17">
        <f t="shared" si="3"/>
        <v>0</v>
      </c>
      <c r="J14" s="17">
        <f t="shared" si="4"/>
        <v>1</v>
      </c>
      <c r="L14" t="s">
        <v>32</v>
      </c>
      <c r="M14">
        <v>9</v>
      </c>
      <c r="N14"/>
      <c r="O14"/>
      <c r="P14"/>
      <c r="Q14" s="8"/>
    </row>
    <row r="15" spans="2:20" ht="15" x14ac:dyDescent="0.25">
      <c r="B15" s="14">
        <f t="shared" si="5"/>
        <v>11</v>
      </c>
      <c r="C15" s="11" t="s">
        <v>17</v>
      </c>
      <c r="D15" s="20">
        <v>45</v>
      </c>
      <c r="E15" s="23" t="str">
        <f>IF(D15&gt; AVERAGE(D$5:$D$25)+STDEVA(D$5:$D$25),ROUNDDOWN(AVERAGE(D$5:$D$25)+STDEVA(D$5:$D$25),0),"")</f>
        <v/>
      </c>
      <c r="F15" s="23">
        <f t="shared" si="0"/>
        <v>45</v>
      </c>
      <c r="G15" s="17">
        <f t="shared" si="1"/>
        <v>0</v>
      </c>
      <c r="H15" s="17">
        <f t="shared" si="2"/>
        <v>0</v>
      </c>
      <c r="I15" s="17">
        <f t="shared" si="3"/>
        <v>0</v>
      </c>
      <c r="J15" s="17">
        <f t="shared" si="4"/>
        <v>1</v>
      </c>
      <c r="L15" t="s">
        <v>33</v>
      </c>
      <c r="M15">
        <v>26</v>
      </c>
      <c r="N15"/>
      <c r="O15"/>
      <c r="P15"/>
      <c r="Q15"/>
    </row>
    <row r="16" spans="2:20" ht="15" x14ac:dyDescent="0.25">
      <c r="B16" s="14">
        <f t="shared" si="5"/>
        <v>12</v>
      </c>
      <c r="C16" s="11" t="s">
        <v>18</v>
      </c>
      <c r="D16" s="20">
        <v>30</v>
      </c>
      <c r="E16" s="23" t="str">
        <f>IF(D16&gt; AVERAGE(D$5:$D$25)+STDEVA(D$5:$D$25),ROUNDDOWN(AVERAGE(D$5:$D$25)+STDEVA(D$5:$D$25),0),"")</f>
        <v/>
      </c>
      <c r="F16" s="23">
        <f t="shared" si="0"/>
        <v>30</v>
      </c>
      <c r="G16" s="17">
        <f t="shared" si="1"/>
        <v>0</v>
      </c>
      <c r="H16" s="17">
        <f t="shared" si="2"/>
        <v>0</v>
      </c>
      <c r="I16" s="17">
        <f t="shared" si="3"/>
        <v>0</v>
      </c>
      <c r="J16" s="17">
        <f t="shared" si="4"/>
        <v>1</v>
      </c>
    </row>
    <row r="17" spans="2:19" ht="15" x14ac:dyDescent="0.25">
      <c r="B17" s="14">
        <f t="shared" si="5"/>
        <v>13</v>
      </c>
      <c r="C17" s="11" t="s">
        <v>19</v>
      </c>
      <c r="D17" s="20">
        <v>20</v>
      </c>
      <c r="E17" s="23" t="str">
        <f>IF(D17&gt; AVERAGE(D$5:$D$25)+STDEVA(D$5:$D$25),ROUNDDOWN(AVERAGE(D$5:$D$25)+STDEVA(D$5:$D$25),0),"")</f>
        <v/>
      </c>
      <c r="F17" s="23">
        <f t="shared" si="0"/>
        <v>20</v>
      </c>
      <c r="G17" s="17">
        <f t="shared" si="1"/>
        <v>0</v>
      </c>
      <c r="H17" s="17">
        <f t="shared" si="2"/>
        <v>0</v>
      </c>
      <c r="I17" s="17">
        <f t="shared" si="3"/>
        <v>1</v>
      </c>
      <c r="J17" s="17">
        <f t="shared" si="4"/>
        <v>0</v>
      </c>
      <c r="S17" s="29"/>
    </row>
    <row r="18" spans="2:19" ht="15" x14ac:dyDescent="0.25">
      <c r="B18" s="14">
        <f t="shared" si="5"/>
        <v>14</v>
      </c>
      <c r="C18" s="11" t="s">
        <v>11</v>
      </c>
      <c r="D18" s="20">
        <v>25</v>
      </c>
      <c r="E18" s="23" t="str">
        <f>IF(D18&gt; AVERAGE(D$5:$D$25)+STDEVA(D$5:$D$25),ROUNDDOWN(AVERAGE(D$5:$D$25)+STDEVA(D$5:$D$25),0),"")</f>
        <v/>
      </c>
      <c r="F18" s="23">
        <f t="shared" si="0"/>
        <v>25</v>
      </c>
      <c r="G18" s="17">
        <f t="shared" si="1"/>
        <v>0</v>
      </c>
      <c r="H18" s="17">
        <f t="shared" si="2"/>
        <v>0</v>
      </c>
      <c r="I18" s="17">
        <f t="shared" si="3"/>
        <v>1</v>
      </c>
      <c r="J18" s="17">
        <f t="shared" si="4"/>
        <v>0</v>
      </c>
      <c r="S18" s="29"/>
    </row>
    <row r="19" spans="2:19" ht="15" x14ac:dyDescent="0.25">
      <c r="B19" s="14">
        <f t="shared" si="5"/>
        <v>15</v>
      </c>
      <c r="C19" s="11" t="s">
        <v>12</v>
      </c>
      <c r="D19" s="20">
        <v>20</v>
      </c>
      <c r="E19" s="23" t="str">
        <f>IF(D19&gt; AVERAGE(D$5:$D$25)+STDEVA(D$5:$D$25),ROUNDDOWN(AVERAGE(D$5:$D$25)+STDEVA(D$5:$D$25),0),"")</f>
        <v/>
      </c>
      <c r="F19" s="23">
        <f t="shared" si="0"/>
        <v>20</v>
      </c>
      <c r="G19" s="17">
        <f t="shared" si="1"/>
        <v>0</v>
      </c>
      <c r="H19" s="17">
        <f t="shared" si="2"/>
        <v>0</v>
      </c>
      <c r="I19" s="17">
        <f t="shared" si="3"/>
        <v>1</v>
      </c>
      <c r="J19" s="17">
        <f t="shared" si="4"/>
        <v>0</v>
      </c>
      <c r="S19" s="29"/>
    </row>
    <row r="20" spans="2:19" ht="15" x14ac:dyDescent="0.25">
      <c r="B20" s="14">
        <f t="shared" si="5"/>
        <v>16</v>
      </c>
      <c r="C20" s="11" t="s">
        <v>13</v>
      </c>
      <c r="D20" s="20">
        <v>50</v>
      </c>
      <c r="E20" s="23" t="str">
        <f>IF(D20&gt; AVERAGE(D$5:$D$25)+STDEVA(D$5:$D$25),ROUNDDOWN(AVERAGE(D$5:$D$25)+STDEVA(D$5:$D$25),0),"")</f>
        <v/>
      </c>
      <c r="F20" s="23">
        <f>IF(E20="",D20,E20)</f>
        <v>50</v>
      </c>
      <c r="G20" s="17">
        <f t="shared" si="1"/>
        <v>0</v>
      </c>
      <c r="H20" s="17">
        <f t="shared" si="2"/>
        <v>0</v>
      </c>
      <c r="I20" s="17">
        <f t="shared" si="3"/>
        <v>0</v>
      </c>
      <c r="J20" s="17">
        <f t="shared" si="4"/>
        <v>1</v>
      </c>
      <c r="L20" s="1" t="s">
        <v>36</v>
      </c>
      <c r="M20" s="1" t="str">
        <f>IF(SUM(G5:J25)=COUNT(B5:B25),"Passed","FAILED")</f>
        <v>Passed</v>
      </c>
      <c r="S20" s="29"/>
    </row>
    <row r="21" spans="2:19" ht="15" x14ac:dyDescent="0.25">
      <c r="B21" s="14">
        <f t="shared" si="5"/>
        <v>17</v>
      </c>
      <c r="C21" s="11" t="s">
        <v>9</v>
      </c>
      <c r="D21" s="20">
        <v>20</v>
      </c>
      <c r="E21" s="23" t="str">
        <f>IF(D21&gt; AVERAGE(D$5:$D$25)+STDEVA(D$5:$D$25),ROUNDDOWN(AVERAGE(D$5:$D$25)+STDEVA(D$5:$D$25),0),"")</f>
        <v/>
      </c>
      <c r="F21" s="23">
        <f>IF(E21="",D21,E21)</f>
        <v>20</v>
      </c>
      <c r="G21" s="17">
        <f t="shared" si="1"/>
        <v>0</v>
      </c>
      <c r="H21" s="17">
        <f t="shared" si="2"/>
        <v>0</v>
      </c>
      <c r="I21" s="17">
        <f t="shared" si="3"/>
        <v>1</v>
      </c>
      <c r="J21" s="17">
        <f t="shared" si="4"/>
        <v>0</v>
      </c>
      <c r="S21" s="29"/>
    </row>
    <row r="22" spans="2:19" ht="15" x14ac:dyDescent="0.25">
      <c r="B22" s="14">
        <f t="shared" si="5"/>
        <v>18</v>
      </c>
      <c r="C22" s="11" t="s">
        <v>10</v>
      </c>
      <c r="D22" s="20">
        <v>25</v>
      </c>
      <c r="E22" s="23" t="str">
        <f>IF(D22&gt; AVERAGE(D$5:$D$25)+STDEVA(D$5:$D$25),ROUNDDOWN(AVERAGE(D$5:$D$25)+STDEVA(D$5:$D$25),0),"")</f>
        <v/>
      </c>
      <c r="F22" s="23">
        <f>IF(E22="",D22,E22)</f>
        <v>25</v>
      </c>
      <c r="G22" s="17">
        <f t="shared" si="1"/>
        <v>0</v>
      </c>
      <c r="H22" s="17">
        <f t="shared" si="2"/>
        <v>0</v>
      </c>
      <c r="I22" s="17">
        <f t="shared" si="3"/>
        <v>1</v>
      </c>
      <c r="J22" s="17">
        <f t="shared" si="4"/>
        <v>0</v>
      </c>
      <c r="S22" s="29"/>
    </row>
    <row r="23" spans="2:19" ht="15" x14ac:dyDescent="0.25">
      <c r="B23" s="14">
        <f t="shared" si="5"/>
        <v>19</v>
      </c>
      <c r="C23" s="11" t="s">
        <v>15</v>
      </c>
      <c r="D23" s="20">
        <v>25</v>
      </c>
      <c r="E23" s="23" t="str">
        <f>IF(D23&gt; AVERAGE(D$5:$D$25)+STDEVA(D$5:$D$25),ROUNDDOWN(AVERAGE(D$5:$D$25)+STDEVA(D$5:$D$25),0),"")</f>
        <v/>
      </c>
      <c r="F23" s="23">
        <f>IF(E23="",D23,E23)</f>
        <v>25</v>
      </c>
      <c r="G23" s="17">
        <f t="shared" si="1"/>
        <v>0</v>
      </c>
      <c r="H23" s="17">
        <f t="shared" si="2"/>
        <v>0</v>
      </c>
      <c r="I23" s="17">
        <f t="shared" si="3"/>
        <v>1</v>
      </c>
      <c r="J23" s="17">
        <f t="shared" si="4"/>
        <v>0</v>
      </c>
      <c r="S23" s="29"/>
    </row>
    <row r="24" spans="2:19" ht="15" x14ac:dyDescent="0.25">
      <c r="B24" s="14">
        <f t="shared" si="5"/>
        <v>20</v>
      </c>
      <c r="C24" s="11" t="s">
        <v>16</v>
      </c>
      <c r="D24" s="20">
        <v>20</v>
      </c>
      <c r="E24" s="23" t="str">
        <f>IF(D24&gt; AVERAGE(D$5:$D$25)+STDEVA(D$5:$D$25),ROUNDDOWN(AVERAGE(D$5:$D$25)+STDEVA(D$5:$D$25),0),"")</f>
        <v/>
      </c>
      <c r="F24" s="23">
        <f t="shared" si="0"/>
        <v>20</v>
      </c>
      <c r="G24" s="17">
        <f t="shared" si="1"/>
        <v>0</v>
      </c>
      <c r="H24" s="17">
        <f t="shared" si="2"/>
        <v>0</v>
      </c>
      <c r="I24" s="17">
        <f t="shared" si="3"/>
        <v>1</v>
      </c>
      <c r="J24" s="17">
        <f t="shared" si="4"/>
        <v>0</v>
      </c>
      <c r="S24" s="29"/>
    </row>
    <row r="25" spans="2:19" ht="15.75" thickBot="1" x14ac:dyDescent="0.3">
      <c r="B25" s="15">
        <f>B24+1</f>
        <v>21</v>
      </c>
      <c r="C25" s="12" t="s">
        <v>14</v>
      </c>
      <c r="D25" s="21">
        <v>0</v>
      </c>
      <c r="E25" s="24" t="str">
        <f>IF(D25&gt; AVERAGE(D$5:$D$25)+STDEVA(D$5:$D$25),ROUNDDOWN(AVERAGE(D$5:$D$25)+STDEVA(D$5:$D$25),0),"")</f>
        <v/>
      </c>
      <c r="F25" s="21">
        <f t="shared" si="0"/>
        <v>0</v>
      </c>
      <c r="G25" s="19">
        <f t="shared" si="1"/>
        <v>1</v>
      </c>
      <c r="H25" s="19">
        <f t="shared" si="2"/>
        <v>0</v>
      </c>
      <c r="I25" s="19">
        <f t="shared" si="3"/>
        <v>0</v>
      </c>
      <c r="J25" s="19">
        <f t="shared" si="4"/>
        <v>0</v>
      </c>
      <c r="L25" s="1" t="s">
        <v>37</v>
      </c>
      <c r="P25" s="5">
        <v>41589</v>
      </c>
      <c r="S25" s="29"/>
    </row>
    <row r="26" spans="2:19" ht="15" x14ac:dyDescent="0.25">
      <c r="C26" s="2"/>
      <c r="D26" s="3"/>
      <c r="E26" s="3"/>
      <c r="F26" s="3"/>
      <c r="S26" s="29"/>
    </row>
    <row r="27" spans="2:19" ht="15" x14ac:dyDescent="0.25">
      <c r="S27" s="29"/>
    </row>
    <row r="28" spans="2:19" ht="15" x14ac:dyDescent="0.25">
      <c r="E28" s="6"/>
      <c r="F28" s="6"/>
      <c r="J28" s="5"/>
      <c r="S28" s="29"/>
    </row>
    <row r="29" spans="2:19" ht="15" x14ac:dyDescent="0.25">
      <c r="J29" s="4"/>
      <c r="S29" s="29"/>
    </row>
    <row r="30" spans="2:19" ht="15" x14ac:dyDescent="0.25">
      <c r="J30" s="7"/>
      <c r="S30" s="29"/>
    </row>
    <row r="31" spans="2:19" ht="15" x14ac:dyDescent="0.25">
      <c r="S31" s="29"/>
    </row>
    <row r="32" spans="2:19" ht="15" x14ac:dyDescent="0.25">
      <c r="D32" s="28"/>
      <c r="S32" s="29"/>
    </row>
    <row r="33" spans="4:19" ht="15" x14ac:dyDescent="0.25">
      <c r="D33" s="28"/>
      <c r="S33" s="29"/>
    </row>
    <row r="34" spans="4:19" ht="15" x14ac:dyDescent="0.25">
      <c r="D34" s="28"/>
      <c r="S34" s="29"/>
    </row>
    <row r="35" spans="4:19" ht="15" x14ac:dyDescent="0.25">
      <c r="D35" s="28"/>
      <c r="S35" s="29"/>
    </row>
    <row r="36" spans="4:19" ht="15" x14ac:dyDescent="0.25">
      <c r="D36" s="28"/>
      <c r="S36" s="29"/>
    </row>
    <row r="37" spans="4:19" ht="15" x14ac:dyDescent="0.25">
      <c r="D37" s="28"/>
      <c r="S37" s="29"/>
    </row>
    <row r="38" spans="4:19" ht="15" x14ac:dyDescent="0.25">
      <c r="D38" s="28"/>
      <c r="S38" s="29"/>
    </row>
    <row r="39" spans="4:19" ht="15" x14ac:dyDescent="0.25">
      <c r="D39" s="28"/>
      <c r="S39" s="29"/>
    </row>
    <row r="40" spans="4:19" ht="15" x14ac:dyDescent="0.25">
      <c r="D40" s="28"/>
    </row>
    <row r="41" spans="4:19" ht="15" x14ac:dyDescent="0.25">
      <c r="D41" s="28"/>
    </row>
    <row r="42" spans="4:19" ht="15" x14ac:dyDescent="0.25">
      <c r="D42" s="28"/>
    </row>
    <row r="43" spans="4:19" ht="15" x14ac:dyDescent="0.25">
      <c r="D43" s="28"/>
    </row>
    <row r="44" spans="4:19" ht="15" x14ac:dyDescent="0.25">
      <c r="D44" s="28"/>
    </row>
    <row r="45" spans="4:19" ht="15" x14ac:dyDescent="0.25">
      <c r="D45" s="28"/>
    </row>
    <row r="46" spans="4:19" ht="15" x14ac:dyDescent="0.25">
      <c r="D46" s="28"/>
    </row>
    <row r="47" spans="4:19" ht="15" x14ac:dyDescent="0.25">
      <c r="D47" s="28"/>
    </row>
    <row r="48" spans="4:19" ht="15" x14ac:dyDescent="0.25">
      <c r="D48" s="28"/>
    </row>
    <row r="49" spans="4:4" ht="15" x14ac:dyDescent="0.25">
      <c r="D49" s="28"/>
    </row>
    <row r="50" spans="4:4" ht="15" x14ac:dyDescent="0.25">
      <c r="D50" s="28"/>
    </row>
    <row r="51" spans="4:4" ht="15" x14ac:dyDescent="0.25">
      <c r="D51" s="28"/>
    </row>
    <row r="52" spans="4:4" ht="15" x14ac:dyDescent="0.25">
      <c r="D52" s="28"/>
    </row>
    <row r="162" spans="5:5" x14ac:dyDescent="0.2">
      <c r="E162" s="1">
        <f>D162*5</f>
        <v>0</v>
      </c>
    </row>
    <row r="163" spans="5:5" x14ac:dyDescent="0.2">
      <c r="E163" s="1">
        <f>D163*5</f>
        <v>0</v>
      </c>
    </row>
    <row r="164" spans="5:5" x14ac:dyDescent="0.2">
      <c r="E164" s="1">
        <f>D164*5</f>
        <v>0</v>
      </c>
    </row>
    <row r="165" spans="5:5" x14ac:dyDescent="0.2">
      <c r="E165" s="1">
        <f>D165*5</f>
        <v>0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3:T30"/>
  <sheetViews>
    <sheetView workbookViewId="0">
      <selection activeCell="C7" sqref="C7"/>
    </sheetView>
  </sheetViews>
  <sheetFormatPr defaultRowHeight="12.75" x14ac:dyDescent="0.2"/>
  <cols>
    <col min="1" max="1" width="9.140625" style="1"/>
    <col min="2" max="2" width="3.85546875" style="1" customWidth="1"/>
    <col min="3" max="3" width="19.28515625" style="1" bestFit="1" customWidth="1"/>
    <col min="4" max="4" width="10.7109375" style="1" bestFit="1" customWidth="1"/>
    <col min="5" max="5" width="16.7109375" style="1" bestFit="1" customWidth="1"/>
    <col min="6" max="6" width="15.85546875" style="1" customWidth="1"/>
    <col min="7" max="7" width="8.42578125" style="1" bestFit="1" customWidth="1"/>
    <col min="8" max="8" width="15.7109375" style="1" bestFit="1" customWidth="1"/>
    <col min="9" max="9" width="9.140625" style="1"/>
    <col min="10" max="10" width="12.28515625" style="1" bestFit="1" customWidth="1"/>
    <col min="11" max="11" width="9.140625" style="1"/>
    <col min="12" max="12" width="14" style="1" bestFit="1" customWidth="1"/>
    <col min="13" max="15" width="9.140625" style="1"/>
    <col min="16" max="16" width="11.85546875" style="1" bestFit="1" customWidth="1"/>
    <col min="17" max="16384" width="9.140625" style="1"/>
  </cols>
  <sheetData>
    <row r="3" spans="2:20" ht="13.5" thickBot="1" x14ac:dyDescent="0.25">
      <c r="S3" t="s">
        <v>38</v>
      </c>
      <c r="T3" s="26">
        <v>1.6180338999999999</v>
      </c>
    </row>
    <row r="4" spans="2:20" ht="13.5" thickBot="1" x14ac:dyDescent="0.25">
      <c r="B4" s="9" t="s">
        <v>8</v>
      </c>
      <c r="C4" s="13" t="s">
        <v>2</v>
      </c>
      <c r="D4" s="13" t="s">
        <v>23</v>
      </c>
      <c r="E4" s="13" t="s">
        <v>40</v>
      </c>
      <c r="F4" s="13" t="s">
        <v>41</v>
      </c>
      <c r="G4" s="16" t="s">
        <v>24</v>
      </c>
      <c r="H4" s="16" t="s">
        <v>25</v>
      </c>
      <c r="I4" s="16" t="s">
        <v>26</v>
      </c>
      <c r="J4" s="16" t="s">
        <v>27</v>
      </c>
      <c r="L4" s="22" t="s">
        <v>34</v>
      </c>
      <c r="M4" s="8">
        <f>(SUM(G5:G25)*M6+SUM(H5:H25)*M7+SUM(I5:I25)*M8+SUM(J5:J25)*M9)/(M6*MAX(B5:B25))</f>
        <v>0.45238095238095238</v>
      </c>
      <c r="N4" s="8"/>
      <c r="O4"/>
      <c r="P4" s="22" t="s">
        <v>35</v>
      </c>
      <c r="Q4" s="8">
        <f>1- SUM(F5:F25)/(MAX(F5:F25)*COUNT(B5:B25))</f>
        <v>0.539313399778516</v>
      </c>
      <c r="S4" s="27" t="s">
        <v>39</v>
      </c>
      <c r="T4" s="8">
        <f>(T3^3*SUM(G5:G25)+T3^2*SUM(H5:H25)+T3*SUM(I5:I25)+SUM(J5:J25))/(COUNT(B5:B25)*T3^3)</f>
        <v>0.36971108772382605</v>
      </c>
    </row>
    <row r="5" spans="2:20" ht="14.25" customHeight="1" x14ac:dyDescent="0.25">
      <c r="B5" s="14">
        <v>1</v>
      </c>
      <c r="C5" s="10" t="s">
        <v>0</v>
      </c>
      <c r="D5" s="20">
        <v>10</v>
      </c>
      <c r="E5" s="23" t="str">
        <f>IF(D5&gt; AVERAGE(D$5:$D$25)+STDEVA(D$5:$D$25),ROUNDDOWN(AVERAGE(D$5:$D$25)+STDEVA(D$5:$D$25),0),"")</f>
        <v/>
      </c>
      <c r="F5" s="23">
        <f t="shared" ref="F5:F25" si="0">IF(E5="",D5,E5)</f>
        <v>10</v>
      </c>
      <c r="G5" s="17">
        <f t="shared" ref="G5:G25" si="1">IF($D5&lt;=1,1,0)</f>
        <v>0</v>
      </c>
      <c r="H5" s="17">
        <f t="shared" ref="H5:H25" si="2">IF(AND($D5&gt;1,$D5&lt;=$M$14),1,0)</f>
        <v>0</v>
      </c>
      <c r="I5" s="17">
        <f t="shared" ref="I5:I25" si="3">IF(AND($D5&lt;=$M$15,$D5 &gt; $M$14),1,0)</f>
        <v>1</v>
      </c>
      <c r="J5" s="17">
        <f t="shared" ref="J5:J25" si="4">IF($D5 &gt; $M$15,1,0)</f>
        <v>0</v>
      </c>
      <c r="L5" s="18"/>
      <c r="M5" s="18"/>
      <c r="N5" s="18"/>
      <c r="O5"/>
      <c r="P5"/>
      <c r="Q5"/>
    </row>
    <row r="6" spans="2:20" ht="15" x14ac:dyDescent="0.25">
      <c r="B6" s="14">
        <v>2</v>
      </c>
      <c r="C6" s="11" t="s">
        <v>3</v>
      </c>
      <c r="D6" s="20">
        <v>10</v>
      </c>
      <c r="E6" s="23" t="str">
        <f>IF(D6&gt; AVERAGE(D$5:$D$25)+STDEVA(D$5:$D$25),ROUNDDOWN(AVERAGE(D$5:$D$25)+STDEVA(D$5:$D$25),0),"")</f>
        <v/>
      </c>
      <c r="F6" s="23">
        <f t="shared" si="0"/>
        <v>10</v>
      </c>
      <c r="G6" s="17">
        <f t="shared" si="1"/>
        <v>0</v>
      </c>
      <c r="H6" s="17">
        <f t="shared" si="2"/>
        <v>0</v>
      </c>
      <c r="I6" s="17">
        <f t="shared" si="3"/>
        <v>1</v>
      </c>
      <c r="J6" s="17">
        <f t="shared" si="4"/>
        <v>0</v>
      </c>
      <c r="L6" s="18" t="s">
        <v>28</v>
      </c>
      <c r="M6" s="18">
        <v>4</v>
      </c>
      <c r="N6" s="18"/>
      <c r="O6"/>
      <c r="P6"/>
      <c r="Q6"/>
    </row>
    <row r="7" spans="2:20" ht="15.75" customHeight="1" x14ac:dyDescent="0.25">
      <c r="B7" s="14">
        <v>3</v>
      </c>
      <c r="C7" s="11" t="s">
        <v>42</v>
      </c>
      <c r="D7" s="20">
        <v>10</v>
      </c>
      <c r="E7" s="23" t="str">
        <f>IF(D7&gt; AVERAGE(D$5:$D$25)+STDEVA(D$5:$D$25),ROUNDDOWN(AVERAGE(D$5:$D$25)+STDEVA(D$5:$D$25),0),"")</f>
        <v/>
      </c>
      <c r="F7" s="23">
        <f t="shared" si="0"/>
        <v>10</v>
      </c>
      <c r="G7" s="17">
        <f t="shared" si="1"/>
        <v>0</v>
      </c>
      <c r="H7" s="17">
        <f t="shared" si="2"/>
        <v>0</v>
      </c>
      <c r="I7" s="17">
        <f t="shared" si="3"/>
        <v>1</v>
      </c>
      <c r="J7" s="17">
        <f t="shared" si="4"/>
        <v>0</v>
      </c>
      <c r="L7" s="18" t="s">
        <v>29</v>
      </c>
      <c r="M7" s="18">
        <v>3</v>
      </c>
      <c r="N7" s="18"/>
      <c r="O7"/>
      <c r="P7"/>
      <c r="Q7"/>
    </row>
    <row r="8" spans="2:20" ht="15.75" customHeight="1" x14ac:dyDescent="0.25">
      <c r="B8" s="14">
        <v>4</v>
      </c>
      <c r="C8" s="11" t="s">
        <v>1</v>
      </c>
      <c r="D8" s="20">
        <v>75</v>
      </c>
      <c r="E8" s="23">
        <f>IF(D8&gt; AVERAGE(D$5:$D$25)+STDEVA(D$5:$D$25),ROUNDDOWN(AVERAGE(D$5:$D$25)+STDEVA(D$5:$D$25),0),"")</f>
        <v>43</v>
      </c>
      <c r="F8" s="23">
        <f t="shared" si="0"/>
        <v>43</v>
      </c>
      <c r="G8" s="17">
        <f t="shared" si="1"/>
        <v>0</v>
      </c>
      <c r="H8" s="17">
        <f t="shared" si="2"/>
        <v>0</v>
      </c>
      <c r="I8" s="17">
        <f t="shared" si="3"/>
        <v>0</v>
      </c>
      <c r="J8" s="17">
        <f t="shared" si="4"/>
        <v>1</v>
      </c>
      <c r="L8" s="18" t="s">
        <v>30</v>
      </c>
      <c r="M8" s="18">
        <v>2</v>
      </c>
      <c r="N8" s="18"/>
      <c r="O8"/>
      <c r="P8"/>
      <c r="Q8"/>
    </row>
    <row r="9" spans="2:20" ht="15" x14ac:dyDescent="0.25">
      <c r="B9" s="14">
        <v>5</v>
      </c>
      <c r="C9" s="11" t="s">
        <v>4</v>
      </c>
      <c r="D9" s="20">
        <v>75</v>
      </c>
      <c r="E9" s="23">
        <f>IF(D9&gt; AVERAGE(D$5:$D$25)+STDEVA(D$5:$D$25),ROUNDDOWN(AVERAGE(D$5:$D$25)+STDEVA(D$5:$D$25),0),"")</f>
        <v>43</v>
      </c>
      <c r="F9" s="23">
        <f t="shared" si="0"/>
        <v>43</v>
      </c>
      <c r="G9" s="17">
        <f t="shared" si="1"/>
        <v>0</v>
      </c>
      <c r="H9" s="17">
        <f t="shared" si="2"/>
        <v>0</v>
      </c>
      <c r="I9" s="17">
        <f t="shared" si="3"/>
        <v>0</v>
      </c>
      <c r="J9" s="17">
        <f t="shared" si="4"/>
        <v>1</v>
      </c>
      <c r="L9" s="18" t="s">
        <v>31</v>
      </c>
      <c r="M9" s="18">
        <v>1</v>
      </c>
      <c r="N9" s="18"/>
      <c r="O9"/>
      <c r="P9"/>
      <c r="Q9"/>
    </row>
    <row r="10" spans="2:20" ht="15" x14ac:dyDescent="0.25">
      <c r="B10" s="14">
        <v>6</v>
      </c>
      <c r="C10" s="11" t="s">
        <v>6</v>
      </c>
      <c r="D10" s="20">
        <v>10</v>
      </c>
      <c r="E10" s="23" t="str">
        <f>IF(D10&gt; AVERAGE(D$5:$D$25)+STDEVA(D$5:$D$25),ROUNDDOWN(AVERAGE(D$5:$D$25)+STDEVA(D$5:$D$25),0),"")</f>
        <v/>
      </c>
      <c r="F10" s="23">
        <f t="shared" si="0"/>
        <v>10</v>
      </c>
      <c r="G10" s="17">
        <f t="shared" si="1"/>
        <v>0</v>
      </c>
      <c r="H10" s="17">
        <f t="shared" si="2"/>
        <v>0</v>
      </c>
      <c r="I10" s="17">
        <f t="shared" si="3"/>
        <v>1</v>
      </c>
      <c r="J10" s="17">
        <f t="shared" si="4"/>
        <v>0</v>
      </c>
      <c r="L10" s="18"/>
      <c r="M10" s="18"/>
      <c r="N10" s="18"/>
      <c r="O10"/>
      <c r="P10"/>
      <c r="Q10"/>
    </row>
    <row r="11" spans="2:20" ht="15" x14ac:dyDescent="0.25">
      <c r="B11" s="14">
        <v>7</v>
      </c>
      <c r="C11" s="11" t="s">
        <v>5</v>
      </c>
      <c r="D11" s="20">
        <v>10</v>
      </c>
      <c r="E11" s="23" t="str">
        <f>IF(D11&gt; AVERAGE(D$5:$D$25)+STDEVA(D$5:$D$25),ROUNDDOWN(AVERAGE(D$5:$D$25)+STDEVA(D$5:$D$25),0),"")</f>
        <v/>
      </c>
      <c r="F11" s="23">
        <f t="shared" si="0"/>
        <v>10</v>
      </c>
      <c r="G11" s="17">
        <f t="shared" si="1"/>
        <v>0</v>
      </c>
      <c r="H11" s="17">
        <f t="shared" si="2"/>
        <v>0</v>
      </c>
      <c r="I11" s="17">
        <f t="shared" si="3"/>
        <v>1</v>
      </c>
      <c r="J11" s="17">
        <f t="shared" si="4"/>
        <v>0</v>
      </c>
      <c r="L11" s="18" t="s">
        <v>22</v>
      </c>
      <c r="M11" s="18">
        <f>SUM(M6:M10)</f>
        <v>10</v>
      </c>
      <c r="N11" s="18"/>
      <c r="O11"/>
      <c r="P11"/>
      <c r="Q11"/>
    </row>
    <row r="12" spans="2:20" ht="15" x14ac:dyDescent="0.25">
      <c r="B12" s="14">
        <v>8</v>
      </c>
      <c r="C12" s="11" t="s">
        <v>7</v>
      </c>
      <c r="D12" s="20">
        <v>25</v>
      </c>
      <c r="E12" s="23" t="str">
        <f>IF(D12&gt; AVERAGE(D$5:$D$25)+STDEVA(D$5:$D$25),ROUNDDOWN(AVERAGE(D$5:$D$25)+STDEVA(D$5:$D$25),0),"")</f>
        <v/>
      </c>
      <c r="F12" s="23">
        <f t="shared" si="0"/>
        <v>25</v>
      </c>
      <c r="G12" s="17">
        <f t="shared" si="1"/>
        <v>0</v>
      </c>
      <c r="H12" s="17">
        <f t="shared" si="2"/>
        <v>0</v>
      </c>
      <c r="I12" s="17">
        <f t="shared" si="3"/>
        <v>1</v>
      </c>
      <c r="J12" s="17">
        <f t="shared" si="4"/>
        <v>0</v>
      </c>
      <c r="L12"/>
      <c r="M12"/>
      <c r="N12"/>
      <c r="O12"/>
      <c r="P12"/>
      <c r="Q12"/>
    </row>
    <row r="13" spans="2:20" ht="15" x14ac:dyDescent="0.25">
      <c r="B13" s="14">
        <v>9</v>
      </c>
      <c r="C13" s="11" t="s">
        <v>20</v>
      </c>
      <c r="D13" s="20">
        <v>35</v>
      </c>
      <c r="E13" s="23" t="str">
        <f>IF(D13&gt; AVERAGE(D$5:$D$25)+STDEVA(D$5:$D$25),ROUNDDOWN(AVERAGE(D$5:$D$25)+STDEVA(D$5:$D$25),0),"")</f>
        <v/>
      </c>
      <c r="F13" s="23">
        <f t="shared" si="0"/>
        <v>35</v>
      </c>
      <c r="G13" s="17">
        <f t="shared" si="1"/>
        <v>0</v>
      </c>
      <c r="H13" s="17">
        <f t="shared" si="2"/>
        <v>0</v>
      </c>
      <c r="I13" s="17">
        <f t="shared" si="3"/>
        <v>0</v>
      </c>
      <c r="J13" s="17">
        <f t="shared" si="4"/>
        <v>1</v>
      </c>
      <c r="L13"/>
      <c r="M13"/>
      <c r="N13"/>
      <c r="O13"/>
      <c r="P13"/>
      <c r="Q13"/>
    </row>
    <row r="14" spans="2:20" ht="15" x14ac:dyDescent="0.25">
      <c r="B14" s="14">
        <v>10</v>
      </c>
      <c r="C14" s="11" t="s">
        <v>21</v>
      </c>
      <c r="D14" s="20">
        <v>40</v>
      </c>
      <c r="E14" s="23" t="str">
        <f>IF(D14&gt; AVERAGE(D$5:$D$25)+STDEVA(D$5:$D$25),ROUNDDOWN(AVERAGE(D$5:$D$25)+STDEVA(D$5:$D$25),0),"")</f>
        <v/>
      </c>
      <c r="F14" s="23">
        <f t="shared" si="0"/>
        <v>40</v>
      </c>
      <c r="G14" s="17">
        <f t="shared" si="1"/>
        <v>0</v>
      </c>
      <c r="H14" s="17">
        <f t="shared" si="2"/>
        <v>0</v>
      </c>
      <c r="I14" s="17">
        <f t="shared" si="3"/>
        <v>0</v>
      </c>
      <c r="J14" s="17">
        <f t="shared" si="4"/>
        <v>1</v>
      </c>
      <c r="L14" t="s">
        <v>32</v>
      </c>
      <c r="M14">
        <v>9</v>
      </c>
      <c r="N14"/>
      <c r="O14"/>
      <c r="P14"/>
      <c r="Q14" s="8"/>
    </row>
    <row r="15" spans="2:20" ht="15" x14ac:dyDescent="0.25">
      <c r="B15" s="14">
        <v>11</v>
      </c>
      <c r="C15" s="11" t="s">
        <v>17</v>
      </c>
      <c r="D15" s="20">
        <v>35</v>
      </c>
      <c r="E15" s="23" t="str">
        <f>IF(D15&gt; AVERAGE(D$5:$D$25)+STDEVA(D$5:$D$25),ROUNDDOWN(AVERAGE(D$5:$D$25)+STDEVA(D$5:$D$25),0),"")</f>
        <v/>
      </c>
      <c r="F15" s="23">
        <f t="shared" si="0"/>
        <v>35</v>
      </c>
      <c r="G15" s="17">
        <f t="shared" si="1"/>
        <v>0</v>
      </c>
      <c r="H15" s="17">
        <f t="shared" si="2"/>
        <v>0</v>
      </c>
      <c r="I15" s="17">
        <f t="shared" si="3"/>
        <v>0</v>
      </c>
      <c r="J15" s="17">
        <f t="shared" si="4"/>
        <v>1</v>
      </c>
      <c r="L15" t="s">
        <v>33</v>
      </c>
      <c r="M15">
        <v>26</v>
      </c>
      <c r="N15"/>
      <c r="O15"/>
      <c r="P15"/>
      <c r="Q15"/>
    </row>
    <row r="16" spans="2:20" ht="15" x14ac:dyDescent="0.25">
      <c r="B16" s="14">
        <v>12</v>
      </c>
      <c r="C16" s="11" t="s">
        <v>18</v>
      </c>
      <c r="D16" s="20">
        <v>20</v>
      </c>
      <c r="E16" s="23" t="str">
        <f>IF(D16&gt; AVERAGE(D$5:$D$25)+STDEVA(D$5:$D$25),ROUNDDOWN(AVERAGE(D$5:$D$25)+STDEVA(D$5:$D$25),0),"")</f>
        <v/>
      </c>
      <c r="F16" s="23">
        <f t="shared" si="0"/>
        <v>20</v>
      </c>
      <c r="G16" s="17">
        <f t="shared" si="1"/>
        <v>0</v>
      </c>
      <c r="H16" s="17">
        <f t="shared" si="2"/>
        <v>0</v>
      </c>
      <c r="I16" s="17">
        <f t="shared" si="3"/>
        <v>1</v>
      </c>
      <c r="J16" s="17">
        <f t="shared" si="4"/>
        <v>0</v>
      </c>
    </row>
    <row r="17" spans="2:16" ht="15" x14ac:dyDescent="0.25">
      <c r="B17" s="14">
        <v>13</v>
      </c>
      <c r="C17" s="11" t="s">
        <v>19</v>
      </c>
      <c r="D17" s="20">
        <v>10</v>
      </c>
      <c r="E17" s="23" t="str">
        <f>IF(D17&gt; AVERAGE(D$5:$D$25)+STDEVA(D$5:$D$25),ROUNDDOWN(AVERAGE(D$5:$D$25)+STDEVA(D$5:$D$25),0),"")</f>
        <v/>
      </c>
      <c r="F17" s="23">
        <f t="shared" si="0"/>
        <v>10</v>
      </c>
      <c r="G17" s="17">
        <f t="shared" si="1"/>
        <v>0</v>
      </c>
      <c r="H17" s="17">
        <f t="shared" si="2"/>
        <v>0</v>
      </c>
      <c r="I17" s="17">
        <f t="shared" si="3"/>
        <v>1</v>
      </c>
      <c r="J17" s="17">
        <f t="shared" si="4"/>
        <v>0</v>
      </c>
    </row>
    <row r="18" spans="2:16" ht="15" x14ac:dyDescent="0.25">
      <c r="B18" s="14">
        <v>14</v>
      </c>
      <c r="C18" s="11" t="s">
        <v>11</v>
      </c>
      <c r="D18" s="20">
        <v>15</v>
      </c>
      <c r="E18" s="23" t="str">
        <f>IF(D18&gt; AVERAGE(D$5:$D$25)+STDEVA(D$5:$D$25),ROUNDDOWN(AVERAGE(D$5:$D$25)+STDEVA(D$5:$D$25),0),"")</f>
        <v/>
      </c>
      <c r="F18" s="23">
        <f t="shared" si="0"/>
        <v>15</v>
      </c>
      <c r="G18" s="17">
        <f t="shared" si="1"/>
        <v>0</v>
      </c>
      <c r="H18" s="17">
        <f t="shared" si="2"/>
        <v>0</v>
      </c>
      <c r="I18" s="17">
        <f t="shared" si="3"/>
        <v>1</v>
      </c>
      <c r="J18" s="17">
        <f t="shared" si="4"/>
        <v>0</v>
      </c>
    </row>
    <row r="19" spans="2:16" ht="15" x14ac:dyDescent="0.25">
      <c r="B19" s="14">
        <v>15</v>
      </c>
      <c r="C19" s="11" t="s">
        <v>12</v>
      </c>
      <c r="D19" s="20">
        <v>10</v>
      </c>
      <c r="E19" s="23" t="str">
        <f>IF(D19&gt; AVERAGE(D$5:$D$25)+STDEVA(D$5:$D$25),ROUNDDOWN(AVERAGE(D$5:$D$25)+STDEVA(D$5:$D$25),0),"")</f>
        <v/>
      </c>
      <c r="F19" s="23">
        <f t="shared" si="0"/>
        <v>10</v>
      </c>
      <c r="G19" s="17">
        <f t="shared" si="1"/>
        <v>0</v>
      </c>
      <c r="H19" s="17">
        <f t="shared" si="2"/>
        <v>0</v>
      </c>
      <c r="I19" s="17">
        <f t="shared" si="3"/>
        <v>1</v>
      </c>
      <c r="J19" s="17">
        <f t="shared" si="4"/>
        <v>0</v>
      </c>
    </row>
    <row r="20" spans="2:16" ht="15" x14ac:dyDescent="0.25">
      <c r="B20" s="14">
        <v>16</v>
      </c>
      <c r="C20" s="11" t="s">
        <v>13</v>
      </c>
      <c r="D20" s="20">
        <v>40</v>
      </c>
      <c r="E20" s="23" t="str">
        <f>IF(D20&gt; AVERAGE(D$5:$D$25)+STDEVA(D$5:$D$25),ROUNDDOWN(AVERAGE(D$5:$D$25)+STDEVA(D$5:$D$25),0),"")</f>
        <v/>
      </c>
      <c r="F20" s="23">
        <f t="shared" si="0"/>
        <v>40</v>
      </c>
      <c r="G20" s="17">
        <f t="shared" si="1"/>
        <v>0</v>
      </c>
      <c r="H20" s="17">
        <f t="shared" si="2"/>
        <v>0</v>
      </c>
      <c r="I20" s="17">
        <f t="shared" si="3"/>
        <v>0</v>
      </c>
      <c r="J20" s="17">
        <f t="shared" si="4"/>
        <v>1</v>
      </c>
      <c r="L20" s="1" t="s">
        <v>36</v>
      </c>
      <c r="M20" s="1" t="str">
        <f>IF(SUM(G5:J25)=COUNT(B5:B25),"Passed","FAILED")</f>
        <v>Passed</v>
      </c>
    </row>
    <row r="21" spans="2:16" ht="15" x14ac:dyDescent="0.25">
      <c r="B21" s="14">
        <v>17</v>
      </c>
      <c r="C21" s="11" t="s">
        <v>9</v>
      </c>
      <c r="D21" s="20">
        <v>10</v>
      </c>
      <c r="E21" s="23" t="str">
        <f>IF(D21&gt; AVERAGE(D$5:$D$25)+STDEVA(D$5:$D$25),ROUNDDOWN(AVERAGE(D$5:$D$25)+STDEVA(D$5:$D$25),0),"")</f>
        <v/>
      </c>
      <c r="F21" s="23">
        <f t="shared" si="0"/>
        <v>10</v>
      </c>
      <c r="G21" s="17">
        <f t="shared" si="1"/>
        <v>0</v>
      </c>
      <c r="H21" s="17">
        <f t="shared" si="2"/>
        <v>0</v>
      </c>
      <c r="I21" s="17">
        <f t="shared" si="3"/>
        <v>1</v>
      </c>
      <c r="J21" s="17">
        <f t="shared" si="4"/>
        <v>0</v>
      </c>
    </row>
    <row r="22" spans="2:16" ht="15" x14ac:dyDescent="0.25">
      <c r="B22" s="14">
        <v>18</v>
      </c>
      <c r="C22" s="11" t="s">
        <v>10</v>
      </c>
      <c r="D22" s="20">
        <v>15</v>
      </c>
      <c r="E22" s="23" t="str">
        <f>IF(D22&gt; AVERAGE(D$5:$D$25)+STDEVA(D$5:$D$25),ROUNDDOWN(AVERAGE(D$5:$D$25)+STDEVA(D$5:$D$25),0),"")</f>
        <v/>
      </c>
      <c r="F22" s="23">
        <f t="shared" si="0"/>
        <v>15</v>
      </c>
      <c r="G22" s="17">
        <f t="shared" si="1"/>
        <v>0</v>
      </c>
      <c r="H22" s="17">
        <f t="shared" si="2"/>
        <v>0</v>
      </c>
      <c r="I22" s="17">
        <f t="shared" si="3"/>
        <v>1</v>
      </c>
      <c r="J22" s="17">
        <f t="shared" si="4"/>
        <v>0</v>
      </c>
    </row>
    <row r="23" spans="2:16" ht="15" x14ac:dyDescent="0.25">
      <c r="B23" s="14">
        <v>19</v>
      </c>
      <c r="C23" s="11" t="s">
        <v>15</v>
      </c>
      <c r="D23" s="20">
        <v>15</v>
      </c>
      <c r="E23" s="23" t="str">
        <f>IF(D23&gt; AVERAGE(D$5:$D$25)+STDEVA(D$5:$D$25),ROUNDDOWN(AVERAGE(D$5:$D$25)+STDEVA(D$5:$D$25),0),"")</f>
        <v/>
      </c>
      <c r="F23" s="23">
        <f t="shared" si="0"/>
        <v>15</v>
      </c>
      <c r="G23" s="17">
        <f t="shared" si="1"/>
        <v>0</v>
      </c>
      <c r="H23" s="17">
        <f t="shared" si="2"/>
        <v>0</v>
      </c>
      <c r="I23" s="17">
        <f t="shared" si="3"/>
        <v>1</v>
      </c>
      <c r="J23" s="17">
        <f t="shared" si="4"/>
        <v>0</v>
      </c>
    </row>
    <row r="24" spans="2:16" ht="15" x14ac:dyDescent="0.25">
      <c r="B24" s="14">
        <v>20</v>
      </c>
      <c r="C24" s="11" t="s">
        <v>16</v>
      </c>
      <c r="D24" s="20">
        <v>10</v>
      </c>
      <c r="E24" s="23" t="str">
        <f>IF(D24&gt; AVERAGE(D$5:$D$25)+STDEVA(D$5:$D$25),ROUNDDOWN(AVERAGE(D$5:$D$25)+STDEVA(D$5:$D$25),0),"")</f>
        <v/>
      </c>
      <c r="F24" s="23">
        <f t="shared" si="0"/>
        <v>10</v>
      </c>
      <c r="G24" s="17">
        <f t="shared" si="1"/>
        <v>0</v>
      </c>
      <c r="H24" s="17">
        <f t="shared" si="2"/>
        <v>0</v>
      </c>
      <c r="I24" s="17">
        <f t="shared" si="3"/>
        <v>1</v>
      </c>
      <c r="J24" s="17">
        <f t="shared" si="4"/>
        <v>0</v>
      </c>
    </row>
    <row r="25" spans="2:16" ht="15.75" thickBot="1" x14ac:dyDescent="0.3">
      <c r="B25" s="15">
        <v>21</v>
      </c>
      <c r="C25" s="12" t="s">
        <v>14</v>
      </c>
      <c r="D25" s="21">
        <v>0</v>
      </c>
      <c r="E25" s="24" t="str">
        <f>IF(D25&gt; AVERAGE(D$5:$D$25)+STDEVA(D$5:$D$25),ROUNDDOWN(AVERAGE(D$5:$D$25)+STDEVA(D$5:$D$25),0),"")</f>
        <v/>
      </c>
      <c r="F25" s="21">
        <f t="shared" si="0"/>
        <v>0</v>
      </c>
      <c r="G25" s="19">
        <f t="shared" si="1"/>
        <v>1</v>
      </c>
      <c r="H25" s="19">
        <f t="shared" si="2"/>
        <v>0</v>
      </c>
      <c r="I25" s="19">
        <f t="shared" si="3"/>
        <v>0</v>
      </c>
      <c r="J25" s="19">
        <f t="shared" si="4"/>
        <v>0</v>
      </c>
      <c r="L25" s="1" t="s">
        <v>37</v>
      </c>
      <c r="P25" s="5">
        <v>41575</v>
      </c>
    </row>
    <row r="26" spans="2:16" x14ac:dyDescent="0.2">
      <c r="C26" s="2"/>
      <c r="D26" s="3"/>
      <c r="E26" s="3"/>
      <c r="F26" s="3"/>
    </row>
    <row r="28" spans="2:16" x14ac:dyDescent="0.2">
      <c r="D28" s="6"/>
      <c r="E28" s="6"/>
      <c r="F28" s="6"/>
      <c r="J28" s="5"/>
    </row>
    <row r="29" spans="2:16" x14ac:dyDescent="0.2">
      <c r="J29" s="4"/>
    </row>
    <row r="30" spans="2:16" x14ac:dyDescent="0.2">
      <c r="J30" s="7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D1</vt:lpstr>
      <vt:lpstr>D2</vt:lpstr>
      <vt:lpstr>D3</vt:lpstr>
      <vt:lpstr>D4</vt:lpstr>
    </vt:vector>
  </TitlesOfParts>
  <Company>IDesign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Juval Lowy</dc:creator>
  <cp:lastModifiedBy>Juval Lowy</cp:lastModifiedBy>
  <dcterms:created xsi:type="dcterms:W3CDTF">2003-07-14T16:15:06Z</dcterms:created>
  <dcterms:modified xsi:type="dcterms:W3CDTF">2019-10-30T18:12:24Z</dcterms:modified>
</cp:coreProperties>
</file>