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80" yWindow="120" windowWidth="14220" windowHeight="6375" firstSheet="6" activeTab="7"/>
  </bookViews>
  <sheets>
    <sheet name="Spłata pożyczki" sheetId="5" r:id="rId1"/>
    <sheet name="Spłata pożyczki (tabela)" sheetId="6" r:id="rId2"/>
    <sheet name="Spłata pożyczki (2 zmienne)" sheetId="7" r:id="rId3"/>
    <sheet name="Scenariusze" sheetId="8" r:id="rId4"/>
    <sheet name="Próg rentowności" sheetId="9" r:id="rId5"/>
    <sheet name="Optymalizacja zysków i marż" sheetId="10" r:id="rId6"/>
    <sheet name="Wyróżnianie komórek" sheetId="11" r:id="rId7"/>
    <sheet name="Paski danych" sheetId="13" r:id="rId8"/>
    <sheet name="Zestawy ikon" sheetId="14" r:id="rId9"/>
  </sheets>
  <externalReferences>
    <externalReference r:id="rId10"/>
  </externalReferences>
  <definedNames>
    <definedName name="Changing_Cells" localSheetId="3">Scenariusze!$B$8:$B$10</definedName>
    <definedName name="Costs_per_Unit">#REF!</definedName>
    <definedName name="Criteria1">#REF!</definedName>
    <definedName name="Criteria2">#REF!</definedName>
    <definedName name="Defects">#REF!</definedName>
    <definedName name="Down_Payment" localSheetId="3">Scenariusze!$B$8</definedName>
    <definedName name="Expenses" localSheetId="3">[1]Iterate!$C$4</definedName>
    <definedName name="Expenses" localSheetId="0">#REF!</definedName>
    <definedName name="Finley_Sprocket">'[1]Break Even (Solver)'!$B$3:$B$12</definedName>
    <definedName name="Fixed_Cells" localSheetId="3">Scenariusze!$B$3</definedName>
    <definedName name="Fixed_Costs">'[1]Break Even (Solver)'!$B$9:$C$9</definedName>
    <definedName name="Gross_Margin" localSheetId="3">[1]Iterate!$C$3</definedName>
    <definedName name="Gross_Margin" localSheetId="0">#REF!</definedName>
    <definedName name="Gross_Profit" localSheetId="3">[1]Iterate!$C$5</definedName>
    <definedName name="Gross_Profit" localSheetId="0">#REF!</definedName>
    <definedName name="House_Price" localSheetId="3">Scenariusze!$B$4</definedName>
    <definedName name="Interest" localSheetId="3">Scenariusze!$B$5</definedName>
    <definedName name="Interest_Rate" localSheetId="3">Scenariusze!$B$5</definedName>
    <definedName name="Langstrom_Wrench">'[1]Break Even (Solver)'!$C$3:$C$12</definedName>
    <definedName name="Net_Profit" localSheetId="3">[1]Iterate!$C$7</definedName>
    <definedName name="Net_Profit" localSheetId="0">#REF!</definedName>
    <definedName name="NPer">'Spłata pożyczki (2 zmienne)'!$C$3</definedName>
    <definedName name="NPer2">'[1]Future Value (2-Inputs)'!$C$3</definedName>
    <definedName name="Paydown" localSheetId="3">Scenariusze!$B$10</definedName>
    <definedName name="Paydown_Payment" localSheetId="3">Scenariusze!$C$13</definedName>
    <definedName name="Paydown_Total" localSheetId="3">Scenariusze!$C$14</definedName>
    <definedName name="Price">'[1]Break Even (Solver)'!$B$3:$C$3</definedName>
    <definedName name="Profit">'[1]Break Even (Solver)'!$B$12:$C$12</definedName>
    <definedName name="Profit_Margin">'[1]Break Even (Goal Seek)'!$B$12:$C$12</definedName>
    <definedName name="Profit_Sharing" localSheetId="3">[1]Iterate!$C$6</definedName>
    <definedName name="Profit_Sharing" localSheetId="0">#REF!</definedName>
    <definedName name="Profit_Sharing_Percentage" localSheetId="3">[1]Iterate!$C$9</definedName>
    <definedName name="Profit_Sharing_Percentage" localSheetId="0">#REF!</definedName>
    <definedName name="Rate">'Spłata pożyczki (2 zmienne)'!$C$2</definedName>
    <definedName name="Rate2">'[1]Future Value (2-Inputs)'!$C$2</definedName>
    <definedName name="Regular_Payment" localSheetId="3">Scenariusze!$B$13</definedName>
    <definedName name="Regular_Total" localSheetId="3">Scenariusze!$B$14</definedName>
    <definedName name="Revenue">'[1]Break Even (Solver)'!$B$5:$C$5</definedName>
    <definedName name="Revised_Term" localSheetId="3">Scenariusze!$C$16</definedName>
    <definedName name="solver_adj" localSheetId="5" hidden="1">'Optymalizacja zysków i marż'!$C$5,'Optymalizacja zysków i marż'!$D$5</definedName>
    <definedName name="solver_adj" localSheetId="4" hidden="1">'Próg rentowności'!$C$3,'Próg rentowności'!$C$4</definedName>
    <definedName name="solver_cvg" localSheetId="5" hidden="1">0.0001</definedName>
    <definedName name="solver_cvg" localSheetId="4" hidden="1">0.0001</definedName>
    <definedName name="solver_drv" localSheetId="5" hidden="1">1</definedName>
    <definedName name="solver_drv" localSheetId="4" hidden="1">1</definedName>
    <definedName name="solver_est" localSheetId="5" hidden="1">1</definedName>
    <definedName name="solver_est" localSheetId="4" hidden="1">1</definedName>
    <definedName name="solver_itr" localSheetId="5" hidden="1">100</definedName>
    <definedName name="solver_itr" localSheetId="4" hidden="1">100</definedName>
    <definedName name="solver_lhs1" localSheetId="5" hidden="1">'Optymalizacja zysków i marż'!$D$14</definedName>
    <definedName name="solver_lhs1" localSheetId="4" hidden="1">'Próg rentowności'!$C$3</definedName>
    <definedName name="solver_lhs2" localSheetId="5" hidden="1">'Optymalizacja zysków i marż'!$C$14</definedName>
    <definedName name="solver_lhs2" localSheetId="4" hidden="1">'Próg rentowności'!$C$3</definedName>
    <definedName name="solver_lhs3" localSheetId="5" hidden="1">'Optymalizacja zysków i marż'!$D$14</definedName>
    <definedName name="solver_lin" localSheetId="5" hidden="1">2</definedName>
    <definedName name="solver_lin" localSheetId="4" hidden="1">2</definedName>
    <definedName name="solver_neg" localSheetId="5" hidden="1">2</definedName>
    <definedName name="solver_neg" localSheetId="4" hidden="1">2</definedName>
    <definedName name="solver_num" localSheetId="5" hidden="1">2</definedName>
    <definedName name="solver_num" localSheetId="4" hidden="1">2</definedName>
    <definedName name="solver_nwt" localSheetId="5" hidden="1">1</definedName>
    <definedName name="solver_nwt" localSheetId="4" hidden="1">1</definedName>
    <definedName name="solver_opt" localSheetId="5" hidden="1">'Optymalizacja zysków i marż'!$C$17</definedName>
    <definedName name="solver_opt" localSheetId="4" hidden="1">'Próg rentowności'!$C$12</definedName>
    <definedName name="solver_pre" localSheetId="5" hidden="1">0.000001</definedName>
    <definedName name="solver_pre" localSheetId="4" hidden="1">0.000001</definedName>
    <definedName name="solver_rel1" localSheetId="5" hidden="1">3</definedName>
    <definedName name="solver_rel1" localSheetId="4" hidden="1">3</definedName>
    <definedName name="solver_rel2" localSheetId="5" hidden="1">3</definedName>
    <definedName name="solver_rel2" localSheetId="4" hidden="1">1</definedName>
    <definedName name="solver_rel3" localSheetId="5" hidden="1">3</definedName>
    <definedName name="solver_rhs1" localSheetId="5" hidden="1">0.2</definedName>
    <definedName name="solver_rhs1" localSheetId="4" hidden="1">25</definedName>
    <definedName name="solver_rhs2" localSheetId="5" hidden="1">0.2</definedName>
    <definedName name="solver_rhs2" localSheetId="4" hidden="1">30</definedName>
    <definedName name="solver_rhs3" localSheetId="5" hidden="1">0.2</definedName>
    <definedName name="solver_scl" localSheetId="5" hidden="1">2</definedName>
    <definedName name="solver_scl" localSheetId="4" hidden="1">2</definedName>
    <definedName name="solver_sho" localSheetId="5" hidden="1">2</definedName>
    <definedName name="solver_sho" localSheetId="4" hidden="1">2</definedName>
    <definedName name="solver_tim" localSheetId="5" hidden="1">100</definedName>
    <definedName name="solver_tim" localSheetId="4" hidden="1">100</definedName>
    <definedName name="solver_tol" localSheetId="5" hidden="1">0.05</definedName>
    <definedName name="solver_tol" localSheetId="4" hidden="1">0.05</definedName>
    <definedName name="solver_typ" localSheetId="5" hidden="1">3</definedName>
    <definedName name="solver_typ" localSheetId="4" hidden="1">3</definedName>
    <definedName name="solver_val" localSheetId="5" hidden="1">0.22</definedName>
    <definedName name="solver_val" localSheetId="4" hidden="1">0</definedName>
    <definedName name="Term" localSheetId="3">Scenariusze!$B$9</definedName>
    <definedName name="Total_Costs">'[1]Break Even (Solver)'!$B$10:$C$10</definedName>
    <definedName name="Total_Revenue">#REF!</definedName>
    <definedName name="Total_Savings" localSheetId="3">Scenariusze!$C$15</definedName>
    <definedName name="Unit_Cost">'[1]Break Even (Solver)'!$B$7:$C$7</definedName>
    <definedName name="Units">'[1]Break Even (Solver)'!$B$4:$C$4</definedName>
    <definedName name="Variable_Costs">'[1]Break Even (Solver)'!$B$8:$C$8</definedName>
  </definedNames>
  <calcPr calcId="124519"/>
</workbook>
</file>

<file path=xl/calcChain.xml><?xml version="1.0" encoding="utf-8"?>
<calcChain xmlns="http://schemas.openxmlformats.org/spreadsheetml/2006/main">
  <c r="D21" i="11"/>
  <c r="D20"/>
  <c r="D19"/>
  <c r="D18"/>
  <c r="D17"/>
  <c r="D16"/>
  <c r="D15"/>
  <c r="D14"/>
  <c r="D13"/>
  <c r="D12"/>
  <c r="D11"/>
  <c r="D10"/>
  <c r="D9"/>
  <c r="D8"/>
  <c r="D7"/>
  <c r="D6"/>
  <c r="D5"/>
  <c r="D4"/>
  <c r="D3"/>
  <c r="D9" i="10"/>
  <c r="D11" s="1"/>
  <c r="C9"/>
  <c r="C11" s="1"/>
  <c r="D6"/>
  <c r="D13" s="1"/>
  <c r="C6"/>
  <c r="C6" i="9"/>
  <c r="C10"/>
  <c r="C13" i="10" l="1"/>
  <c r="C16" s="1"/>
  <c r="D14"/>
  <c r="C14"/>
  <c r="C17"/>
  <c r="C12" i="9"/>
  <c r="B16" i="8" l="1"/>
  <c r="B15"/>
  <c r="B13"/>
  <c r="B14" s="1"/>
  <c r="B8" i="7"/>
  <c r="C8" i="6"/>
  <c r="C8" i="5"/>
  <c r="C13" i="8" l="1"/>
  <c r="C16" l="1"/>
  <c r="C14" s="1"/>
  <c r="C15" s="1"/>
</calcChain>
</file>

<file path=xl/sharedStrings.xml><?xml version="1.0" encoding="utf-8"?>
<sst xmlns="http://schemas.openxmlformats.org/spreadsheetml/2006/main" count="148" uniqueCount="134">
  <si>
    <t>Nancy Freehafer</t>
  </si>
  <si>
    <t>Andrew Cencini</t>
  </si>
  <si>
    <t>Jan Kotas</t>
  </si>
  <si>
    <t>Mariya Sergienko</t>
  </si>
  <si>
    <t>Steven Thorpe</t>
  </si>
  <si>
    <t>Michael Neipper</t>
  </si>
  <si>
    <t>Robert Zare</t>
  </si>
  <si>
    <t>Laura Giussani</t>
  </si>
  <si>
    <t>Anne Hellung-Larsen</t>
  </si>
  <si>
    <t>Kyra Harper</t>
  </si>
  <si>
    <t>David Ferry</t>
  </si>
  <si>
    <t>Paul Voyatzis</t>
  </si>
  <si>
    <t>Andrea Aster</t>
  </si>
  <si>
    <t>Charles Granek</t>
  </si>
  <si>
    <t>Karen Aliston</t>
  </si>
  <si>
    <t>Karen Hammond</t>
  </si>
  <si>
    <t>Vince Durbin</t>
  </si>
  <si>
    <t>Paul Richardson</t>
  </si>
  <si>
    <t>Gregg O'Donoghue</t>
  </si>
  <si>
    <t>$ Total</t>
  </si>
  <si>
    <t>Austria</t>
  </si>
  <si>
    <t>Suma pożyczki</t>
  </si>
  <si>
    <t>Oprocentowanie roczne</t>
  </si>
  <si>
    <t>Całkowity przychód</t>
  </si>
  <si>
    <t>Koszty całkowite</t>
  </si>
  <si>
    <t>Egzemplarze Sprzedane</t>
  </si>
  <si>
    <t>Koszt zmienny</t>
  </si>
  <si>
    <t>Koło łańcuchowe Finley</t>
  </si>
  <si>
    <t>Klucz francuski Langstrom</t>
  </si>
  <si>
    <t>Zysk całkowity</t>
  </si>
  <si>
    <t>Marża zysku</t>
  </si>
  <si>
    <t>Sztuki</t>
  </si>
  <si>
    <t>Miesięczna spłata pożyczki lub kredytu</t>
  </si>
  <si>
    <t>Roczna stopa procentowa</t>
  </si>
  <si>
    <t>Okres kredytowania (lata)</t>
  </si>
  <si>
    <t>Pożyczana suma</t>
  </si>
  <si>
    <t>Miesięczna rata</t>
  </si>
  <si>
    <t>Analiza kredytu</t>
  </si>
  <si>
    <t>Komórki niezmienne</t>
  </si>
  <si>
    <t>Cena domu</t>
  </si>
  <si>
    <t>Oprocentowanie kredytu</t>
  </si>
  <si>
    <t>Komórki zmienne</t>
  </si>
  <si>
    <t>Wpłata własna</t>
  </si>
  <si>
    <t>Okres kredytowania</t>
  </si>
  <si>
    <t>Nadpłata raty</t>
  </si>
  <si>
    <t>Wyniki:</t>
  </si>
  <si>
    <t>Zwykła spłata kredytu</t>
  </si>
  <si>
    <t>Spłata kredytu z nadpłatą</t>
  </si>
  <si>
    <t>W sumie zapłacono</t>
  </si>
  <si>
    <t>Suma oszczędności</t>
  </si>
  <si>
    <t>Nowy okres spłaty</t>
  </si>
  <si>
    <t>Określanie progu rentowności</t>
  </si>
  <si>
    <t>Cena jednostkowa</t>
  </si>
  <si>
    <t>Przeciętny rabat</t>
  </si>
  <si>
    <t>Koszty jednostkowe</t>
  </si>
  <si>
    <t>Koszty stałe</t>
  </si>
  <si>
    <t>Optymalizacja zysków i marż</t>
  </si>
  <si>
    <t>Cena</t>
  </si>
  <si>
    <t>Egzemplarzy</t>
  </si>
  <si>
    <t>Koszt jednostkowy</t>
  </si>
  <si>
    <t>Koszt stały</t>
  </si>
  <si>
    <t>Koszty razem</t>
  </si>
  <si>
    <t>Zysk z produktu</t>
  </si>
  <si>
    <r>
      <t>Wzrost/spadek sprzedaży 2006</t>
    </r>
    <r>
      <rPr>
        <b/>
        <sz val="20"/>
        <color theme="0"/>
        <rFont val="Calibri"/>
        <family val="2"/>
      </rPr>
      <t>→</t>
    </r>
    <r>
      <rPr>
        <b/>
        <sz val="20"/>
        <color theme="0"/>
        <rFont val="Calibri"/>
        <family val="2"/>
        <scheme val="minor"/>
      </rPr>
      <t>2007</t>
    </r>
  </si>
  <si>
    <t>Sprzedawca</t>
  </si>
  <si>
    <t>Sprzedaż 2006</t>
  </si>
  <si>
    <t>Sprzedaż 2007</t>
  </si>
  <si>
    <t>Wzrost/Spadek</t>
  </si>
  <si>
    <t>Nazwa produktu</t>
  </si>
  <si>
    <t>Kompania handlowa Północny Wiatr Mozzarella</t>
  </si>
  <si>
    <t>Kompania handlowa Północny Wiatr Ravioli</t>
  </si>
  <si>
    <t>Kompania handlowa Północny Wiatr Migdały</t>
  </si>
  <si>
    <t>Kompania handlowa Północny Wiatr Piwo</t>
  </si>
  <si>
    <t xml:space="preserve">Kompania handlowa Północny Wiatr Masło owocowe </t>
  </si>
  <si>
    <t>Kompania handlowa Północny Wiatr Przyprawa Cajun</t>
  </si>
  <si>
    <t>Kompania handlowa Północny Wiatr Czekolada</t>
  </si>
  <si>
    <t>Kompania handlowa Północny Wiatr Mieszanka czekoladowych ciastek</t>
  </si>
  <si>
    <t>Kompania handlowa Północny Wiatr Kawa</t>
  </si>
  <si>
    <t>Kompania handlowa Północny Wiatr Mięso z krabów</t>
  </si>
  <si>
    <t>Kompania handlowa Północny Wiatr Sos Curry</t>
  </si>
  <si>
    <t>Kompania handlowa Północny Wiatr Suszone jabłka</t>
  </si>
  <si>
    <t>Kompania handlowa Północny Wiatr Suszone śliwki</t>
  </si>
  <si>
    <t>Kompania handlowa Północny Wiatr Suszone gruszki</t>
  </si>
  <si>
    <t>Kompania handlowa Północny Wiatr Koktajl owocowy</t>
  </si>
  <si>
    <t>Kompania handlowa Północny Wiatr Zupa z małż</t>
  </si>
  <si>
    <t>Kompania handlowa Północny Wiatr Kluski włoskie</t>
  </si>
  <si>
    <t>Kompania handlowa Północny Wiatr Zielona herbata</t>
  </si>
  <si>
    <t>Kompania handlowa Północny Wiatr Napój</t>
  </si>
  <si>
    <t>Kompania handlowa Północny Wiatr Ryż długoziarnisty</t>
  </si>
  <si>
    <t>Kompania handlowa Północny Wiatr Marmolada</t>
  </si>
  <si>
    <t>Kompania handlowa Północny Wiatr Olej z oliwek</t>
  </si>
  <si>
    <t>Kompania handlowa Północny Wiatr Przekąski</t>
  </si>
  <si>
    <t>Kompania handlowa Północny Wiatr Syrop</t>
  </si>
  <si>
    <t>Sprzedaż według produktów</t>
  </si>
  <si>
    <t>PKB, roczna stopa wzrostu (Źródło: http://earthtrends.wri.org/)</t>
  </si>
  <si>
    <t>Kraj</t>
  </si>
  <si>
    <t>Belgia</t>
  </si>
  <si>
    <t>Kanada</t>
  </si>
  <si>
    <t>Dania</t>
  </si>
  <si>
    <t>Finlandia</t>
  </si>
  <si>
    <t>Francja</t>
  </si>
  <si>
    <t>Niemcy</t>
  </si>
  <si>
    <t>Grecja</t>
  </si>
  <si>
    <t>Węgry</t>
  </si>
  <si>
    <t>Islandia</t>
  </si>
  <si>
    <t>Irlandia</t>
  </si>
  <si>
    <t>Włochy</t>
  </si>
  <si>
    <t>Holandia</t>
  </si>
  <si>
    <t>Norwegia</t>
  </si>
  <si>
    <t>Polska</t>
  </si>
  <si>
    <t>Portugalia</t>
  </si>
  <si>
    <t>Federacja Rosyjska</t>
  </si>
  <si>
    <t>Hiszpania</t>
  </si>
  <si>
    <t>Szwecja</t>
  </si>
  <si>
    <t>Szwajcaria</t>
  </si>
  <si>
    <t>Wielka Brytania</t>
  </si>
  <si>
    <t>Stany Zjednoczone</t>
  </si>
  <si>
    <t>Źródło</t>
  </si>
  <si>
    <t>Development Data Group, Bank Światowy. 2006. 2006 World Development Indicators Online. Waszyngton, DC: Bank światowy. Dostępne pod adresem: http://publications.worldbank.org/ecommerce/catalog/product?item_id=631625.</t>
  </si>
  <si>
    <t>Uwagi techniczne</t>
  </si>
  <si>
    <t xml:space="preserve">Adaptacja ze wskaźników Rozwoju Świata Banku Światowego </t>
  </si>
  <si>
    <t>Definicja:</t>
  </si>
  <si>
    <t>Produkt krajowy brutto (PKB), roczna stopa wzrostu to roczna zmiana w procentach całkowitej produkcji gospodarki kraju przy niezmiennych cenach. PKB to całkowita wartość rynkowa wszystkich wyrobów gotowych i usług wytworzonych w kraju w danym roku, równa wszystkim wydatkom konsumenckim, inwestycyjnym i rządowym</t>
  </si>
  <si>
    <t>Dane przedstawione tutaj są średnimi złożonymi stopami wzrostu obliczonymi na podstawie stałych danych o cenach i lokalnej walucie. Sumy regionalne zostały obliczone w wyniku konwersji danych krajowych w walucie lokalnej na dolary amerykańskie.</t>
  </si>
  <si>
    <t>Nota odnośnie lat uwzględnionych w badaniu oraz częstotliwości aktualizacji:</t>
  </si>
  <si>
    <t>Bank Światowy publikuje wskaźniki rozwoju światowego w kwietniu każdego roku . W roku 2006 osiągalne były dane za okres od 1965 do 2004.</t>
  </si>
  <si>
    <t>Metodologia:</t>
  </si>
  <si>
    <t>Roczna stopa wzrostu PKB danej gospodarki odzwierciedla procentową zmianę rocznej produkcji narodowej. PKB jest sumą wartości brutto wszystkich producentów w gospodarce, powiększonej o wszelkie podatki, pomniejszonej o subsydia nie uwzględnione w wartości produktu. Kalkulowana jest bez brania pod uwagę odpisów na amortyzację produkowanych aktywów czy też naruszania lub degradacji surowców naturalnych. Wartość dodana to wartość brutto produkcji wszystkich producentów pomniejszona o wartość pośrednich dóbr i usług użytych do produkcji.</t>
  </si>
  <si>
    <t>Szacunki PKB uzyskiwane są na podstawie narodowych danych rachunkowych. Dane PKB dla większości krajów rozwijających się są zbierane od narodowych organizacji statystycznych oraz banków centralnych a przez rezydujące i przebywające z wizytacją misje Banku Światowego. Dane dla gospodarek o wysokich przychodach pochodzą z plików z danymi od OECD (Organizacji Współpracy Gospodarczej i Rozwoju). Wydział Statystyczny Narodów Zjednoczonych publikuje szczegółowe raporty finansowe dla krajów będących członkami Narodów Zjednoczonych w Narodowych Statystykach Rachunkowości, główne zestawienia oraz szczegółowe tabele i aktualizacje w Miesięcznym Biuletynie Statystycznym (które można  pobrać z http://unstats.un.org/unsd/nationalaccount/nadefault.htm).</t>
  </si>
  <si>
    <t>Żeby uzyskać zestawienia rachunkowe gospodarek narodowych mierzone w tych samych standardowych jednostkach monetarnych, wartość produkcji musi zostać przekonwertowana na jedną powszechną walutę. Bank Światowy zwyczajowo korzysta z dolarów amerykańskich i stosuje oficjalny średni kurs wymiany publikowany przez Międzynarodowy Fundusz Walutowy dla analizowanego roku. Żeby uzyskać porównywalne serie stałych danych odnośnie cen, Bank Światowy przeskalowuje PKB i wartość dodaną pochodzenia przemysłowego na powszechny rok odniesienia, którym obecnie jest rok 2000.</t>
  </si>
  <si>
    <t>Dane krajowe uzyskiwane są bezpośrednio z Banku Światowego i nie są poddawane żadnej maniupulacji. Niemniej jednak, WRI sam oblicza  regionalne oraz dochodowe zestawienia. Definicje regionalne WRI różnią się od definicji Banku Światowego, w związku z czym regionalne średnie również będą się różnić. Zestawienia przychodów oparte są na przychodowych grupach w przeciwieństwie do obliczanych przez Bank Światowy, które opierają się na członkostwie w roku, dla którego powstał raport. WRI nie stosuje interpolacji ani żadnych innych statystycznych metod znalezienia danych dla krajów, dla których tych danych nie ma. Dlatego też zestawienia mogą być mniej dokładne od tych tworzonych w agencjach stosujących inne metody statystyczne.</t>
  </si>
  <si>
    <t>Wiarygodność danych:</t>
  </si>
  <si>
    <t>Bank Światowy zapewnia najbardziej wiarygodne globalne szacunki PKB, jakie są w ogóle osiągalne. Niemniej jednak należy zauważyć, że dane te nie biorą pod uwagę różnic w sile nabywczej (żeby sprawdzić  narodowe dane rachunkowe bez tych różnic, wykorzystaj szacunki PPP (parytet siły nabywczej)).</t>
  </si>
  <si>
    <t xml:space="preserve">Nieformalne działania ekonomiczne czasami przedstawiają problem mierniczy, szczególnie w krajach rozwijających się, gdzie wiele działań gospodarczych może nie zostać zarejestrowanych. Uzyskanie pełnego obrazu odnośnie gospodarki wymaga oszacowania produkcji domowej z przeznaczeniem na sprzedaż lokalną i do użytku domowego, wymiany barterowej, a także działalności nielegalnej lub celowo nieraportowanej. Postęp techniczny oraz rozwój w sektorze usług są szczególnie trudne do zmierzenia. Kompletność i wiarygodność takich szacunków zależy od metod wykorzystanych przez tworzących zestawienia statystyków oraz źródeł, jakie są im dostępne. </t>
  </si>
</sst>
</file>

<file path=xl/styles.xml><?xml version="1.0" encoding="utf-8"?>
<styleSheet xmlns="http://schemas.openxmlformats.org/spreadsheetml/2006/main">
  <numFmts count="11">
    <numFmt numFmtId="164" formatCode="&quot;$&quot;#,##0_);\(&quot;$&quot;#,##0\)"/>
    <numFmt numFmtId="165" formatCode="&quot;$&quot;#,##0_);[Red]\(&quot;$&quot;#,##0\)"/>
    <numFmt numFmtId="166" formatCode="&quot;$&quot;#,##0.00_);\(&quot;$&quot;#,##0.00\)"/>
    <numFmt numFmtId="167" formatCode="&quot;$&quot;#,##0.00_);[Red]\(&quot;$&quot;#,##0.00\)"/>
    <numFmt numFmtId="168" formatCode="_(&quot;$&quot;* #,##0.00_);_(&quot;$&quot;* \(#,##0.00\);_(&quot;$&quot;* &quot;-&quot;??_);_(@_)"/>
    <numFmt numFmtId="169" formatCode="[$-409]dddd\,\ mmmm\ dd\,\ yyyy"/>
    <numFmt numFmtId="170" formatCode="&quot;$&quot;#,##0"/>
    <numFmt numFmtId="171" formatCode="\G\e\n\e\r\a\l"/>
    <numFmt numFmtId="172" formatCode="0.0"/>
    <numFmt numFmtId="173" formatCode="0.0%"/>
    <numFmt numFmtId="174" formatCode="_(&quot;$&quot;* #,##0_);_(&quot;$&quot;* \(#,##0\);_(&quot;$&quot;* &quot;-&quot;??_);_(@_)"/>
  </numFmts>
  <fonts count="19">
    <font>
      <sz val="14"/>
      <color theme="1"/>
      <name val="Calibri"/>
      <family val="2"/>
      <scheme val="minor"/>
    </font>
    <font>
      <sz val="14"/>
      <color theme="1"/>
      <name val="Calibri"/>
      <family val="2"/>
      <scheme val="minor"/>
    </font>
    <font>
      <b/>
      <sz val="14"/>
      <color theme="1"/>
      <name val="Calibri"/>
      <family val="2"/>
      <scheme val="minor"/>
    </font>
    <font>
      <b/>
      <sz val="20"/>
      <color theme="0"/>
      <name val="Calibri"/>
      <family val="2"/>
      <scheme val="minor"/>
    </font>
    <font>
      <sz val="10"/>
      <name val="MS Sans Serif"/>
      <family val="2"/>
    </font>
    <font>
      <b/>
      <u/>
      <sz val="12"/>
      <name val="Arial"/>
      <family val="2"/>
    </font>
    <font>
      <sz val="10"/>
      <name val="Arial"/>
      <family val="2"/>
    </font>
    <font>
      <sz val="14"/>
      <name val="Calibri"/>
      <family val="2"/>
      <scheme val="minor"/>
    </font>
    <font>
      <b/>
      <sz val="14"/>
      <name val="Calibri"/>
      <family val="2"/>
      <scheme val="minor"/>
    </font>
    <font>
      <b/>
      <u/>
      <sz val="14"/>
      <name val="Calibri"/>
      <family val="2"/>
      <scheme val="minor"/>
    </font>
    <font>
      <b/>
      <sz val="18"/>
      <color theme="3"/>
      <name val="Cambria"/>
      <family val="2"/>
      <scheme val="major"/>
    </font>
    <font>
      <b/>
      <sz val="15"/>
      <color theme="3"/>
      <name val="Calibri"/>
      <family val="2"/>
      <scheme val="minor"/>
    </font>
    <font>
      <b/>
      <sz val="11"/>
      <color theme="3"/>
      <name val="Calibri"/>
      <family val="2"/>
      <scheme val="minor"/>
    </font>
    <font>
      <b/>
      <sz val="10"/>
      <name val="MS Sans Serif"/>
      <family val="2"/>
    </font>
    <font>
      <sz val="12"/>
      <color theme="1"/>
      <name val="Calibri"/>
      <family val="2"/>
      <scheme val="minor"/>
    </font>
    <font>
      <sz val="10"/>
      <color indexed="8"/>
      <name val="Arial"/>
      <family val="2"/>
    </font>
    <font>
      <b/>
      <sz val="14"/>
      <color theme="3"/>
      <name val="Calibri"/>
      <family val="2"/>
      <scheme val="minor"/>
    </font>
    <font>
      <b/>
      <sz val="20"/>
      <color theme="0"/>
      <name val="Calibri"/>
      <family val="2"/>
    </font>
    <font>
      <sz val="11"/>
      <color indexed="8"/>
      <name val="Calibri"/>
      <family val="2"/>
    </font>
  </fonts>
  <fills count="9">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3" tint="-0.499984740745262"/>
        <bgColor indexed="64"/>
      </patternFill>
    </fill>
    <fill>
      <gradientFill degree="180">
        <stop position="0">
          <color theme="0"/>
        </stop>
        <stop position="1">
          <color theme="3" tint="-0.25098422193060094"/>
        </stop>
      </gradientFill>
    </fill>
    <fill>
      <patternFill patternType="solid">
        <fgColor theme="4" tint="0.79998168889431442"/>
        <bgColor indexed="64"/>
      </patternFill>
    </fill>
    <fill>
      <patternFill patternType="solid">
        <fgColor theme="0"/>
        <bgColor auto="1"/>
      </patternFill>
    </fill>
    <fill>
      <patternFill patternType="solid">
        <fgColor theme="0"/>
        <bgColor indexed="64"/>
      </patternFill>
    </fill>
  </fills>
  <borders count="10">
    <border>
      <left/>
      <right/>
      <top/>
      <bottom/>
      <diagonal/>
    </border>
    <border>
      <left/>
      <right/>
      <top style="thin">
        <color theme="4"/>
      </top>
      <bottom style="double">
        <color theme="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ck">
        <color theme="4"/>
      </bottom>
      <diagonal/>
    </border>
    <border>
      <left/>
      <right/>
      <top/>
      <bottom style="double">
        <color theme="4"/>
      </bottom>
      <diagonal/>
    </border>
    <border>
      <left/>
      <right/>
      <top style="thin">
        <color indexed="64"/>
      </top>
      <bottom/>
      <diagonal/>
    </border>
    <border>
      <left style="thin">
        <color indexed="22"/>
      </left>
      <right style="thin">
        <color indexed="22"/>
      </right>
      <top style="thin">
        <color indexed="22"/>
      </top>
      <bottom style="thin">
        <color indexed="22"/>
      </bottom>
      <diagonal/>
    </border>
  </borders>
  <cellStyleXfs count="19">
    <xf numFmtId="0" fontId="0" fillId="0" borderId="0"/>
    <xf numFmtId="0" fontId="2" fillId="0" borderId="1" applyNumberFormat="0" applyFill="0" applyAlignment="0" applyProtection="0"/>
    <xf numFmtId="0" fontId="1" fillId="2" borderId="0" applyNumberFormat="0" applyBorder="0" applyAlignment="0" applyProtection="0"/>
    <xf numFmtId="0" fontId="1" fillId="3" borderId="0" applyNumberFormat="0" applyBorder="0" applyAlignment="0" applyProtection="0"/>
    <xf numFmtId="169" fontId="4" fillId="0" borderId="0"/>
    <xf numFmtId="169" fontId="6" fillId="0" borderId="0"/>
    <xf numFmtId="169" fontId="4" fillId="0" borderId="0"/>
    <xf numFmtId="169" fontId="6" fillId="0" borderId="0"/>
    <xf numFmtId="0" fontId="6" fillId="0" borderId="0"/>
    <xf numFmtId="169" fontId="4" fillId="0" borderId="0"/>
    <xf numFmtId="169" fontId="6" fillId="0" borderId="0"/>
    <xf numFmtId="0" fontId="3" fillId="5" borderId="0"/>
    <xf numFmtId="0" fontId="10" fillId="0" borderId="0" applyNumberFormat="0" applyFill="0" applyBorder="0" applyAlignment="0" applyProtection="0"/>
    <xf numFmtId="0" fontId="11" fillId="0" borderId="6" applyNumberFormat="0" applyFill="0" applyAlignment="0" applyProtection="0"/>
    <xf numFmtId="0" fontId="12" fillId="0" borderId="0" applyNumberFormat="0" applyFill="0" applyBorder="0" applyAlignment="0" applyProtection="0"/>
    <xf numFmtId="0" fontId="14" fillId="0" borderId="0"/>
    <xf numFmtId="168" fontId="14" fillId="0" borderId="0" applyFont="0" applyFill="0" applyBorder="0" applyAlignment="0" applyProtection="0"/>
    <xf numFmtId="9" fontId="14" fillId="0" borderId="0" applyFont="0" applyFill="0" applyBorder="0" applyAlignment="0" applyProtection="0"/>
    <xf numFmtId="0" fontId="15" fillId="0" borderId="0"/>
  </cellStyleXfs>
  <cellXfs count="98">
    <xf numFmtId="0" fontId="0" fillId="0" borderId="0" xfId="0"/>
    <xf numFmtId="0" fontId="3" fillId="4" borderId="0" xfId="0" applyFont="1" applyFill="1"/>
    <xf numFmtId="171" fontId="5" fillId="0" borderId="0" xfId="4" applyNumberFormat="1" applyFont="1" applyAlignment="1">
      <alignment horizontal="left"/>
    </xf>
    <xf numFmtId="171" fontId="6" fillId="0" borderId="0" xfId="5" applyNumberFormat="1"/>
    <xf numFmtId="171" fontId="6" fillId="0" borderId="0" xfId="4" applyNumberFormat="1" applyFont="1"/>
    <xf numFmtId="171" fontId="6" fillId="0" borderId="0" xfId="5" applyNumberFormat="1" applyAlignment="1">
      <alignment horizontal="centerContinuous"/>
    </xf>
    <xf numFmtId="164" fontId="6" fillId="0" borderId="0" xfId="4" applyNumberFormat="1" applyFont="1"/>
    <xf numFmtId="171" fontId="7" fillId="0" borderId="0" xfId="5" applyNumberFormat="1" applyFont="1"/>
    <xf numFmtId="171" fontId="8" fillId="0" borderId="0" xfId="4" applyNumberFormat="1" applyFont="1" applyFill="1" applyBorder="1"/>
    <xf numFmtId="171" fontId="8" fillId="0" borderId="0" xfId="5" applyNumberFormat="1" applyFont="1"/>
    <xf numFmtId="166" fontId="7" fillId="0" borderId="0" xfId="4" applyNumberFormat="1" applyFont="1" applyBorder="1"/>
    <xf numFmtId="164" fontId="7" fillId="0" borderId="0" xfId="4" applyNumberFormat="1" applyFont="1"/>
    <xf numFmtId="9" fontId="1" fillId="3" borderId="0" xfId="3" applyNumberFormat="1" applyBorder="1"/>
    <xf numFmtId="1" fontId="1" fillId="3" borderId="0" xfId="3" applyNumberFormat="1" applyBorder="1"/>
    <xf numFmtId="164" fontId="1" fillId="3" borderId="0" xfId="3" applyNumberFormat="1" applyBorder="1"/>
    <xf numFmtId="171" fontId="2" fillId="3" borderId="0" xfId="3" applyNumberFormat="1" applyFont="1" applyBorder="1"/>
    <xf numFmtId="171" fontId="5" fillId="0" borderId="0" xfId="6" applyNumberFormat="1" applyFont="1" applyAlignment="1">
      <alignment horizontal="left"/>
    </xf>
    <xf numFmtId="171" fontId="6" fillId="0" borderId="0" xfId="7" applyNumberFormat="1"/>
    <xf numFmtId="171" fontId="6" fillId="0" borderId="0" xfId="6" applyNumberFormat="1" applyFont="1"/>
    <xf numFmtId="171" fontId="5" fillId="0" borderId="0" xfId="6" applyNumberFormat="1" applyFont="1" applyAlignment="1">
      <alignment horizontal="centerContinuous"/>
    </xf>
    <xf numFmtId="171" fontId="6" fillId="0" borderId="0" xfId="7" applyNumberFormat="1" applyAlignment="1">
      <alignment horizontal="centerContinuous"/>
    </xf>
    <xf numFmtId="0" fontId="6" fillId="0" borderId="0" xfId="8"/>
    <xf numFmtId="170" fontId="6" fillId="0" borderId="0" xfId="7" applyNumberFormat="1"/>
    <xf numFmtId="171" fontId="7" fillId="0" borderId="4" xfId="7" applyNumberFormat="1" applyFont="1" applyBorder="1"/>
    <xf numFmtId="171" fontId="8" fillId="0" borderId="0" xfId="7" applyNumberFormat="1" applyFont="1" applyBorder="1"/>
    <xf numFmtId="171" fontId="8" fillId="0" borderId="5" xfId="7" applyNumberFormat="1" applyFont="1" applyBorder="1" applyAlignment="1">
      <alignment horizontal="right"/>
    </xf>
    <xf numFmtId="166" fontId="7" fillId="0" borderId="3" xfId="6" applyNumberFormat="1" applyFont="1" applyBorder="1"/>
    <xf numFmtId="164" fontId="7" fillId="0" borderId="4" xfId="6" applyNumberFormat="1" applyFont="1" applyBorder="1"/>
    <xf numFmtId="166" fontId="7" fillId="0" borderId="0" xfId="7" applyNumberFormat="1" applyFont="1"/>
    <xf numFmtId="171" fontId="9" fillId="0" borderId="0" xfId="9" applyNumberFormat="1" applyFont="1" applyAlignment="1">
      <alignment horizontal="left"/>
    </xf>
    <xf numFmtId="171" fontId="7" fillId="0" borderId="0" xfId="10" applyNumberFormat="1" applyFont="1"/>
    <xf numFmtId="171" fontId="7" fillId="0" borderId="0" xfId="9" applyNumberFormat="1" applyFont="1"/>
    <xf numFmtId="0" fontId="7" fillId="0" borderId="0" xfId="8" applyFont="1"/>
    <xf numFmtId="171" fontId="7" fillId="0" borderId="4" xfId="10" applyNumberFormat="1" applyFont="1" applyBorder="1"/>
    <xf numFmtId="171" fontId="8" fillId="0" borderId="0" xfId="10" applyNumberFormat="1" applyFont="1" applyBorder="1"/>
    <xf numFmtId="0" fontId="8" fillId="0" borderId="0" xfId="8" applyFont="1"/>
    <xf numFmtId="166" fontId="7" fillId="0" borderId="5" xfId="9" applyNumberFormat="1" applyFont="1" applyBorder="1"/>
    <xf numFmtId="9" fontId="7" fillId="0" borderId="2" xfId="9" applyNumberFormat="1" applyFont="1" applyBorder="1" applyAlignment="1">
      <alignment horizontal="center"/>
    </xf>
    <xf numFmtId="9" fontId="7" fillId="0" borderId="2" xfId="8" applyNumberFormat="1" applyFont="1" applyBorder="1" applyAlignment="1">
      <alignment horizontal="center"/>
    </xf>
    <xf numFmtId="164" fontId="7" fillId="0" borderId="4" xfId="9" applyNumberFormat="1" applyFont="1" applyBorder="1"/>
    <xf numFmtId="166" fontId="7" fillId="0" borderId="0" xfId="10" applyNumberFormat="1" applyFont="1"/>
    <xf numFmtId="166" fontId="7" fillId="0" borderId="0" xfId="8" applyNumberFormat="1" applyFont="1"/>
    <xf numFmtId="171" fontId="8" fillId="0" borderId="0" xfId="10" applyNumberFormat="1" applyFont="1"/>
    <xf numFmtId="0" fontId="9" fillId="0" borderId="0" xfId="8" applyFont="1" applyAlignment="1">
      <alignment horizontal="left"/>
    </xf>
    <xf numFmtId="0" fontId="7" fillId="0" borderId="0" xfId="8" applyFont="1" applyAlignment="1">
      <alignment horizontal="right"/>
    </xf>
    <xf numFmtId="165" fontId="7" fillId="0" borderId="0" xfId="8" applyNumberFormat="1" applyFont="1"/>
    <xf numFmtId="10" fontId="7" fillId="0" borderId="0" xfId="8" applyNumberFormat="1" applyFont="1"/>
    <xf numFmtId="0" fontId="8" fillId="0" borderId="0" xfId="8" applyFont="1" applyAlignment="1">
      <alignment horizontal="center" wrapText="1"/>
    </xf>
    <xf numFmtId="167" fontId="7" fillId="0" borderId="0" xfId="8" applyNumberFormat="1" applyFont="1"/>
    <xf numFmtId="172" fontId="7" fillId="0" borderId="0" xfId="8" applyNumberFormat="1" applyFont="1"/>
    <xf numFmtId="171" fontId="1" fillId="2" borderId="0" xfId="2" applyNumberFormat="1"/>
    <xf numFmtId="166" fontId="1" fillId="2" borderId="0" xfId="2" applyNumberFormat="1"/>
    <xf numFmtId="3" fontId="1" fillId="2" borderId="0" xfId="2" applyNumberFormat="1"/>
    <xf numFmtId="9" fontId="1" fillId="2" borderId="2" xfId="2" applyNumberFormat="1" applyBorder="1"/>
    <xf numFmtId="166" fontId="1" fillId="2" borderId="0" xfId="2" applyNumberFormat="1" applyBorder="1"/>
    <xf numFmtId="164" fontId="1" fillId="2" borderId="2" xfId="2" applyNumberFormat="1" applyBorder="1"/>
    <xf numFmtId="171" fontId="2" fillId="2" borderId="0" xfId="2" applyNumberFormat="1" applyFont="1"/>
    <xf numFmtId="171" fontId="2" fillId="2" borderId="2" xfId="2" applyNumberFormat="1" applyFont="1" applyBorder="1"/>
    <xf numFmtId="171" fontId="2" fillId="2" borderId="0" xfId="2" applyNumberFormat="1" applyFont="1" applyBorder="1"/>
    <xf numFmtId="171" fontId="2" fillId="2" borderId="1" xfId="1" applyNumberFormat="1" applyFill="1"/>
    <xf numFmtId="164" fontId="2" fillId="2" borderId="1" xfId="1" applyNumberFormat="1" applyFill="1"/>
    <xf numFmtId="164" fontId="2" fillId="2" borderId="0" xfId="2" applyNumberFormat="1" applyFont="1"/>
    <xf numFmtId="0" fontId="13" fillId="0" borderId="0" xfId="0" applyFont="1" applyBorder="1"/>
    <xf numFmtId="0" fontId="0" fillId="0" borderId="0" xfId="0" applyBorder="1"/>
    <xf numFmtId="0" fontId="1" fillId="6" borderId="0" xfId="3" applyFill="1" applyBorder="1"/>
    <xf numFmtId="0" fontId="2" fillId="6" borderId="0" xfId="3" applyFont="1" applyFill="1" applyBorder="1" applyAlignment="1">
      <alignment horizontal="center" wrapText="1"/>
    </xf>
    <xf numFmtId="171" fontId="2" fillId="6" borderId="0" xfId="3" applyNumberFormat="1" applyFont="1" applyFill="1" applyBorder="1"/>
    <xf numFmtId="167" fontId="1" fillId="6" borderId="0" xfId="3" applyNumberFormat="1" applyFill="1" applyBorder="1"/>
    <xf numFmtId="1" fontId="1" fillId="6" borderId="0" xfId="3" applyNumberFormat="1" applyFill="1" applyBorder="1"/>
    <xf numFmtId="171" fontId="2" fillId="6" borderId="1" xfId="1" applyNumberFormat="1" applyFill="1"/>
    <xf numFmtId="39" fontId="1" fillId="6" borderId="0" xfId="3" applyNumberFormat="1" applyFill="1" applyBorder="1"/>
    <xf numFmtId="165" fontId="1" fillId="6" borderId="1" xfId="1" applyNumberFormat="1" applyFont="1" applyFill="1"/>
    <xf numFmtId="0" fontId="1" fillId="6" borderId="0" xfId="3" applyFont="1" applyFill="1" applyBorder="1"/>
    <xf numFmtId="167" fontId="1" fillId="6" borderId="0" xfId="3" applyNumberFormat="1" applyFont="1" applyFill="1" applyBorder="1"/>
    <xf numFmtId="165" fontId="1" fillId="6" borderId="0" xfId="3" applyNumberFormat="1" applyFont="1" applyFill="1" applyBorder="1"/>
    <xf numFmtId="171" fontId="2" fillId="6" borderId="7" xfId="1" applyNumberFormat="1" applyFill="1" applyBorder="1"/>
    <xf numFmtId="171" fontId="2" fillId="6" borderId="8" xfId="1" applyNumberFormat="1" applyFill="1" applyBorder="1"/>
    <xf numFmtId="39" fontId="1" fillId="6" borderId="8" xfId="1" applyNumberFormat="1" applyFont="1" applyFill="1" applyBorder="1"/>
    <xf numFmtId="173" fontId="1" fillId="6" borderId="7" xfId="1" applyNumberFormat="1" applyFont="1" applyFill="1" applyBorder="1"/>
    <xf numFmtId="0" fontId="11" fillId="0" borderId="6" xfId="13"/>
    <xf numFmtId="0" fontId="11" fillId="0" borderId="6" xfId="13" applyAlignment="1">
      <alignment horizontal="center"/>
    </xf>
    <xf numFmtId="0" fontId="14" fillId="0" borderId="0" xfId="15"/>
    <xf numFmtId="0" fontId="12" fillId="0" borderId="0" xfId="14"/>
    <xf numFmtId="174" fontId="0" fillId="0" borderId="0" xfId="16" applyNumberFormat="1" applyFont="1"/>
    <xf numFmtId="9" fontId="0" fillId="0" borderId="0" xfId="17" applyFont="1"/>
    <xf numFmtId="0" fontId="16" fillId="0" borderId="6" xfId="13" applyFont="1"/>
    <xf numFmtId="0" fontId="16" fillId="0" borderId="6" xfId="13" applyFont="1" applyAlignment="1">
      <alignment horizontal="center"/>
    </xf>
    <xf numFmtId="0" fontId="3" fillId="8" borderId="0" xfId="0" applyFont="1" applyFill="1"/>
    <xf numFmtId="9" fontId="14" fillId="0" borderId="0" xfId="15" applyNumberFormat="1"/>
    <xf numFmtId="0" fontId="12" fillId="0" borderId="9" xfId="14" applyFill="1" applyBorder="1" applyAlignment="1">
      <alignment wrapText="1"/>
    </xf>
    <xf numFmtId="0" fontId="18" fillId="0" borderId="9" xfId="18" applyFont="1" applyFill="1" applyBorder="1" applyAlignment="1">
      <alignment horizontal="right" wrapText="1"/>
    </xf>
    <xf numFmtId="170" fontId="11" fillId="0" borderId="6" xfId="16" applyNumberFormat="1" applyFont="1" applyBorder="1" applyAlignment="1">
      <alignment horizontal="center"/>
    </xf>
    <xf numFmtId="170" fontId="18" fillId="0" borderId="9" xfId="16" applyNumberFormat="1" applyFont="1" applyFill="1" applyBorder="1" applyAlignment="1">
      <alignment horizontal="center" wrapText="1"/>
    </xf>
    <xf numFmtId="170" fontId="0" fillId="0" borderId="0" xfId="16" applyNumberFormat="1" applyFont="1" applyAlignment="1">
      <alignment horizontal="center"/>
    </xf>
    <xf numFmtId="0" fontId="10" fillId="7" borderId="0" xfId="12" applyFill="1"/>
    <xf numFmtId="0" fontId="3" fillId="5" borderId="0" xfId="11"/>
    <xf numFmtId="39" fontId="1" fillId="6" borderId="0" xfId="3" applyNumberFormat="1" applyFill="1" applyBorder="1" applyAlignment="1">
      <alignment horizontal="center"/>
    </xf>
    <xf numFmtId="173" fontId="1" fillId="6" borderId="0" xfId="3" applyNumberFormat="1" applyFill="1" applyBorder="1" applyAlignment="1">
      <alignment horizontal="center"/>
    </xf>
  </cellXfs>
  <cellStyles count="19">
    <cellStyle name="20% - akcent 1" xfId="2" builtinId="30"/>
    <cellStyle name="40% - akcent 1" xfId="3" builtinId="31"/>
    <cellStyle name="Currency 2" xfId="16"/>
    <cellStyle name="Nagłówek 1" xfId="13" builtinId="16"/>
    <cellStyle name="Nagłówek 4" xfId="14" builtinId="19"/>
    <cellStyle name="Normal 2" xfId="8"/>
    <cellStyle name="Normal 3" xfId="15"/>
    <cellStyle name="Normal_Analysis" xfId="5"/>
    <cellStyle name="Normal_Analysis 2" xfId="7"/>
    <cellStyle name="Normal_Analysis 3" xfId="10"/>
    <cellStyle name="Normal_FUTURE2" xfId="4"/>
    <cellStyle name="Normal_FUTURE2 2" xfId="6"/>
    <cellStyle name="Normal_FUTURE2 3" xfId="9"/>
    <cellStyle name="Normal_Top-Bottom" xfId="18"/>
    <cellStyle name="Normalny" xfId="0" builtinId="0"/>
    <cellStyle name="Percent 2" xfId="17"/>
    <cellStyle name="Suma" xfId="1" builtinId="25"/>
    <cellStyle name="Title Gradient" xfId="11"/>
    <cellStyle name="Tytuł" xfId="12" builtinId="15"/>
  </cellStyles>
  <dxfs count="1">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riting/Tricks%20of%20the%20Office%202007%20Gurus/2003%20Examples/Chapter02/Analysi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Loan Payment"/>
      <sheetName val="Future Value (Data Table)"/>
      <sheetName val="Future Value (2-Inputs)"/>
      <sheetName val="Goal Seek"/>
      <sheetName val="Margin"/>
      <sheetName val="Break Even"/>
      <sheetName val="Chart Goal Seek"/>
      <sheetName val="Break Even (Goal Seek)"/>
      <sheetName val="Break Even (Solver)"/>
      <sheetName val="Future Value"/>
      <sheetName val="Future Value (Data Table 2)"/>
      <sheetName val="Trend"/>
      <sheetName val="Iterate"/>
      <sheetName val="Correlation"/>
      <sheetName val="Descriptive"/>
      <sheetName val="Histogram"/>
      <sheetName val="Random (Dice Roll)"/>
      <sheetName val="Rank &amp; Percentile"/>
      <sheetName val="Equations"/>
      <sheetName val="Sheet14"/>
      <sheetName val="Sheet15"/>
      <sheetName val="Sheet16"/>
    </sheetNames>
    <sheetDataSet>
      <sheetData sheetId="0" refreshError="1"/>
      <sheetData sheetId="1" refreshError="1"/>
      <sheetData sheetId="2">
        <row r="2">
          <cell r="C2">
            <v>0.05</v>
          </cell>
        </row>
        <row r="3">
          <cell r="C3">
            <v>10</v>
          </cell>
        </row>
      </sheetData>
      <sheetData sheetId="3" refreshError="1"/>
      <sheetData sheetId="4"/>
      <sheetData sheetId="5" refreshError="1"/>
      <sheetData sheetId="6" refreshError="1"/>
      <sheetData sheetId="7">
        <row r="12">
          <cell r="B12">
            <v>7177.0334928229568</v>
          </cell>
          <cell r="C12">
            <v>8032.1285140562686</v>
          </cell>
        </row>
      </sheetData>
      <sheetData sheetId="8">
        <row r="3">
          <cell r="B3">
            <v>24.95</v>
          </cell>
          <cell r="C3">
            <v>19.95</v>
          </cell>
        </row>
        <row r="4">
          <cell r="B4">
            <v>8032.1285140562231</v>
          </cell>
          <cell r="C4">
            <v>7177.0334928229695</v>
          </cell>
        </row>
        <row r="5">
          <cell r="B5">
            <v>200401.60642570278</v>
          </cell>
          <cell r="C5">
            <v>143181.81818181823</v>
          </cell>
        </row>
        <row r="7">
          <cell r="B7">
            <v>12.5</v>
          </cell>
          <cell r="C7">
            <v>9.5</v>
          </cell>
        </row>
        <row r="8">
          <cell r="B8">
            <v>93224.572932879819</v>
          </cell>
          <cell r="C8">
            <v>60149.689667761981</v>
          </cell>
        </row>
        <row r="9">
          <cell r="B9">
            <v>100000</v>
          </cell>
          <cell r="C9">
            <v>75000</v>
          </cell>
        </row>
        <row r="10">
          <cell r="B10">
            <v>193224.57293287982</v>
          </cell>
          <cell r="C10">
            <v>135149.68966776197</v>
          </cell>
        </row>
        <row r="12">
          <cell r="B12">
            <v>7177.0334928229568</v>
          </cell>
          <cell r="C12">
            <v>8032.1285140562686</v>
          </cell>
        </row>
      </sheetData>
      <sheetData sheetId="9"/>
      <sheetData sheetId="10"/>
      <sheetData sheetId="11"/>
      <sheetData sheetId="12">
        <row r="3">
          <cell r="C3">
            <v>1000000</v>
          </cell>
        </row>
        <row r="4">
          <cell r="C4">
            <v>900000</v>
          </cell>
        </row>
        <row r="5">
          <cell r="C5">
            <v>100000</v>
          </cell>
        </row>
        <row r="7">
          <cell r="C7">
            <v>100000</v>
          </cell>
        </row>
        <row r="9">
          <cell r="C9">
            <v>0.1</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dimension ref="A1:J17"/>
  <sheetViews>
    <sheetView showGridLines="0" topLeftCell="A46" workbookViewId="0">
      <selection activeCell="B3" sqref="B3:B5"/>
    </sheetView>
  </sheetViews>
  <sheetFormatPr defaultRowHeight="12.75"/>
  <cols>
    <col min="1" max="1" width="8.796875" style="3"/>
    <col min="2" max="2" width="21.5" style="3" bestFit="1" customWidth="1"/>
    <col min="3" max="3" width="12" style="3" customWidth="1"/>
    <col min="4" max="257" width="8.796875" style="3"/>
    <col min="258" max="258" width="13.796875" style="3" bestFit="1" customWidth="1"/>
    <col min="259" max="259" width="8.5" style="3" customWidth="1"/>
    <col min="260" max="513" width="8.796875" style="3"/>
    <col min="514" max="514" width="13.796875" style="3" bestFit="1" customWidth="1"/>
    <col min="515" max="515" width="8.5" style="3" customWidth="1"/>
    <col min="516" max="769" width="8.796875" style="3"/>
    <col min="770" max="770" width="13.796875" style="3" bestFit="1" customWidth="1"/>
    <col min="771" max="771" width="8.5" style="3" customWidth="1"/>
    <col min="772" max="1025" width="8.796875" style="3"/>
    <col min="1026" max="1026" width="13.796875" style="3" bestFit="1" customWidth="1"/>
    <col min="1027" max="1027" width="8.5" style="3" customWidth="1"/>
    <col min="1028" max="1281" width="8.796875" style="3"/>
    <col min="1282" max="1282" width="13.796875" style="3" bestFit="1" customWidth="1"/>
    <col min="1283" max="1283" width="8.5" style="3" customWidth="1"/>
    <col min="1284" max="1537" width="8.796875" style="3"/>
    <col min="1538" max="1538" width="13.796875" style="3" bestFit="1" customWidth="1"/>
    <col min="1539" max="1539" width="8.5" style="3" customWidth="1"/>
    <col min="1540" max="1793" width="8.796875" style="3"/>
    <col min="1794" max="1794" width="13.796875" style="3" bestFit="1" customWidth="1"/>
    <col min="1795" max="1795" width="8.5" style="3" customWidth="1"/>
    <col min="1796" max="2049" width="8.796875" style="3"/>
    <col min="2050" max="2050" width="13.796875" style="3" bestFit="1" customWidth="1"/>
    <col min="2051" max="2051" width="8.5" style="3" customWidth="1"/>
    <col min="2052" max="2305" width="8.796875" style="3"/>
    <col min="2306" max="2306" width="13.796875" style="3" bestFit="1" customWidth="1"/>
    <col min="2307" max="2307" width="8.5" style="3" customWidth="1"/>
    <col min="2308" max="2561" width="8.796875" style="3"/>
    <col min="2562" max="2562" width="13.796875" style="3" bestFit="1" customWidth="1"/>
    <col min="2563" max="2563" width="8.5" style="3" customWidth="1"/>
    <col min="2564" max="2817" width="8.796875" style="3"/>
    <col min="2818" max="2818" width="13.796875" style="3" bestFit="1" customWidth="1"/>
    <col min="2819" max="2819" width="8.5" style="3" customWidth="1"/>
    <col min="2820" max="3073" width="8.796875" style="3"/>
    <col min="3074" max="3074" width="13.796875" style="3" bestFit="1" customWidth="1"/>
    <col min="3075" max="3075" width="8.5" style="3" customWidth="1"/>
    <col min="3076" max="3329" width="8.796875" style="3"/>
    <col min="3330" max="3330" width="13.796875" style="3" bestFit="1" customWidth="1"/>
    <col min="3331" max="3331" width="8.5" style="3" customWidth="1"/>
    <col min="3332" max="3585" width="8.796875" style="3"/>
    <col min="3586" max="3586" width="13.796875" style="3" bestFit="1" customWidth="1"/>
    <col min="3587" max="3587" width="8.5" style="3" customWidth="1"/>
    <col min="3588" max="3841" width="8.796875" style="3"/>
    <col min="3842" max="3842" width="13.796875" style="3" bestFit="1" customWidth="1"/>
    <col min="3843" max="3843" width="8.5" style="3" customWidth="1"/>
    <col min="3844" max="4097" width="8.796875" style="3"/>
    <col min="4098" max="4098" width="13.796875" style="3" bestFit="1" customWidth="1"/>
    <col min="4099" max="4099" width="8.5" style="3" customWidth="1"/>
    <col min="4100" max="4353" width="8.796875" style="3"/>
    <col min="4354" max="4354" width="13.796875" style="3" bestFit="1" customWidth="1"/>
    <col min="4355" max="4355" width="8.5" style="3" customWidth="1"/>
    <col min="4356" max="4609" width="8.796875" style="3"/>
    <col min="4610" max="4610" width="13.796875" style="3" bestFit="1" customWidth="1"/>
    <col min="4611" max="4611" width="8.5" style="3" customWidth="1"/>
    <col min="4612" max="4865" width="8.796875" style="3"/>
    <col min="4866" max="4866" width="13.796875" style="3" bestFit="1" customWidth="1"/>
    <col min="4867" max="4867" width="8.5" style="3" customWidth="1"/>
    <col min="4868" max="5121" width="8.796875" style="3"/>
    <col min="5122" max="5122" width="13.796875" style="3" bestFit="1" customWidth="1"/>
    <col min="5123" max="5123" width="8.5" style="3" customWidth="1"/>
    <col min="5124" max="5377" width="8.796875" style="3"/>
    <col min="5378" max="5378" width="13.796875" style="3" bestFit="1" customWidth="1"/>
    <col min="5379" max="5379" width="8.5" style="3" customWidth="1"/>
    <col min="5380" max="5633" width="8.796875" style="3"/>
    <col min="5634" max="5634" width="13.796875" style="3" bestFit="1" customWidth="1"/>
    <col min="5635" max="5635" width="8.5" style="3" customWidth="1"/>
    <col min="5636" max="5889" width="8.796875" style="3"/>
    <col min="5890" max="5890" width="13.796875" style="3" bestFit="1" customWidth="1"/>
    <col min="5891" max="5891" width="8.5" style="3" customWidth="1"/>
    <col min="5892" max="6145" width="8.796875" style="3"/>
    <col min="6146" max="6146" width="13.796875" style="3" bestFit="1" customWidth="1"/>
    <col min="6147" max="6147" width="8.5" style="3" customWidth="1"/>
    <col min="6148" max="6401" width="8.796875" style="3"/>
    <col min="6402" max="6402" width="13.796875" style="3" bestFit="1" customWidth="1"/>
    <col min="6403" max="6403" width="8.5" style="3" customWidth="1"/>
    <col min="6404" max="6657" width="8.796875" style="3"/>
    <col min="6658" max="6658" width="13.796875" style="3" bestFit="1" customWidth="1"/>
    <col min="6659" max="6659" width="8.5" style="3" customWidth="1"/>
    <col min="6660" max="6913" width="8.796875" style="3"/>
    <col min="6914" max="6914" width="13.796875" style="3" bestFit="1" customWidth="1"/>
    <col min="6915" max="6915" width="8.5" style="3" customWidth="1"/>
    <col min="6916" max="7169" width="8.796875" style="3"/>
    <col min="7170" max="7170" width="13.796875" style="3" bestFit="1" customWidth="1"/>
    <col min="7171" max="7171" width="8.5" style="3" customWidth="1"/>
    <col min="7172" max="7425" width="8.796875" style="3"/>
    <col min="7426" max="7426" width="13.796875" style="3" bestFit="1" customWidth="1"/>
    <col min="7427" max="7427" width="8.5" style="3" customWidth="1"/>
    <col min="7428" max="7681" width="8.796875" style="3"/>
    <col min="7682" max="7682" width="13.796875" style="3" bestFit="1" customWidth="1"/>
    <col min="7683" max="7683" width="8.5" style="3" customWidth="1"/>
    <col min="7684" max="7937" width="8.796875" style="3"/>
    <col min="7938" max="7938" width="13.796875" style="3" bestFit="1" customWidth="1"/>
    <col min="7939" max="7939" width="8.5" style="3" customWidth="1"/>
    <col min="7940" max="8193" width="8.796875" style="3"/>
    <col min="8194" max="8194" width="13.796875" style="3" bestFit="1" customWidth="1"/>
    <col min="8195" max="8195" width="8.5" style="3" customWidth="1"/>
    <col min="8196" max="8449" width="8.796875" style="3"/>
    <col min="8450" max="8450" width="13.796875" style="3" bestFit="1" customWidth="1"/>
    <col min="8451" max="8451" width="8.5" style="3" customWidth="1"/>
    <col min="8452" max="8705" width="8.796875" style="3"/>
    <col min="8706" max="8706" width="13.796875" style="3" bestFit="1" customWidth="1"/>
    <col min="8707" max="8707" width="8.5" style="3" customWidth="1"/>
    <col min="8708" max="8961" width="8.796875" style="3"/>
    <col min="8962" max="8962" width="13.796875" style="3" bestFit="1" customWidth="1"/>
    <col min="8963" max="8963" width="8.5" style="3" customWidth="1"/>
    <col min="8964" max="9217" width="8.796875" style="3"/>
    <col min="9218" max="9218" width="13.796875" style="3" bestFit="1" customWidth="1"/>
    <col min="9219" max="9219" width="8.5" style="3" customWidth="1"/>
    <col min="9220" max="9473" width="8.796875" style="3"/>
    <col min="9474" max="9474" width="13.796875" style="3" bestFit="1" customWidth="1"/>
    <col min="9475" max="9475" width="8.5" style="3" customWidth="1"/>
    <col min="9476" max="9729" width="8.796875" style="3"/>
    <col min="9730" max="9730" width="13.796875" style="3" bestFit="1" customWidth="1"/>
    <col min="9731" max="9731" width="8.5" style="3" customWidth="1"/>
    <col min="9732" max="9985" width="8.796875" style="3"/>
    <col min="9986" max="9986" width="13.796875" style="3" bestFit="1" customWidth="1"/>
    <col min="9987" max="9987" width="8.5" style="3" customWidth="1"/>
    <col min="9988" max="10241" width="8.796875" style="3"/>
    <col min="10242" max="10242" width="13.796875" style="3" bestFit="1" customWidth="1"/>
    <col min="10243" max="10243" width="8.5" style="3" customWidth="1"/>
    <col min="10244" max="10497" width="8.796875" style="3"/>
    <col min="10498" max="10498" width="13.796875" style="3" bestFit="1" customWidth="1"/>
    <col min="10499" max="10499" width="8.5" style="3" customWidth="1"/>
    <col min="10500" max="10753" width="8.796875" style="3"/>
    <col min="10754" max="10754" width="13.796875" style="3" bestFit="1" customWidth="1"/>
    <col min="10755" max="10755" width="8.5" style="3" customWidth="1"/>
    <col min="10756" max="11009" width="8.796875" style="3"/>
    <col min="11010" max="11010" width="13.796875" style="3" bestFit="1" customWidth="1"/>
    <col min="11011" max="11011" width="8.5" style="3" customWidth="1"/>
    <col min="11012" max="11265" width="8.796875" style="3"/>
    <col min="11266" max="11266" width="13.796875" style="3" bestFit="1" customWidth="1"/>
    <col min="11267" max="11267" width="8.5" style="3" customWidth="1"/>
    <col min="11268" max="11521" width="8.796875" style="3"/>
    <col min="11522" max="11522" width="13.796875" style="3" bestFit="1" customWidth="1"/>
    <col min="11523" max="11523" width="8.5" style="3" customWidth="1"/>
    <col min="11524" max="11777" width="8.796875" style="3"/>
    <col min="11778" max="11778" width="13.796875" style="3" bestFit="1" customWidth="1"/>
    <col min="11779" max="11779" width="8.5" style="3" customWidth="1"/>
    <col min="11780" max="12033" width="8.796875" style="3"/>
    <col min="12034" max="12034" width="13.796875" style="3" bestFit="1" customWidth="1"/>
    <col min="12035" max="12035" width="8.5" style="3" customWidth="1"/>
    <col min="12036" max="12289" width="8.796875" style="3"/>
    <col min="12290" max="12290" width="13.796875" style="3" bestFit="1" customWidth="1"/>
    <col min="12291" max="12291" width="8.5" style="3" customWidth="1"/>
    <col min="12292" max="12545" width="8.796875" style="3"/>
    <col min="12546" max="12546" width="13.796875" style="3" bestFit="1" customWidth="1"/>
    <col min="12547" max="12547" width="8.5" style="3" customWidth="1"/>
    <col min="12548" max="12801" width="8.796875" style="3"/>
    <col min="12802" max="12802" width="13.796875" style="3" bestFit="1" customWidth="1"/>
    <col min="12803" max="12803" width="8.5" style="3" customWidth="1"/>
    <col min="12804" max="13057" width="8.796875" style="3"/>
    <col min="13058" max="13058" width="13.796875" style="3" bestFit="1" customWidth="1"/>
    <col min="13059" max="13059" width="8.5" style="3" customWidth="1"/>
    <col min="13060" max="13313" width="8.796875" style="3"/>
    <col min="13314" max="13314" width="13.796875" style="3" bestFit="1" customWidth="1"/>
    <col min="13315" max="13315" width="8.5" style="3" customWidth="1"/>
    <col min="13316" max="13569" width="8.796875" style="3"/>
    <col min="13570" max="13570" width="13.796875" style="3" bestFit="1" customWidth="1"/>
    <col min="13571" max="13571" width="8.5" style="3" customWidth="1"/>
    <col min="13572" max="13825" width="8.796875" style="3"/>
    <col min="13826" max="13826" width="13.796875" style="3" bestFit="1" customWidth="1"/>
    <col min="13827" max="13827" width="8.5" style="3" customWidth="1"/>
    <col min="13828" max="14081" width="8.796875" style="3"/>
    <col min="14082" max="14082" width="13.796875" style="3" bestFit="1" customWidth="1"/>
    <col min="14083" max="14083" width="8.5" style="3" customWidth="1"/>
    <col min="14084" max="14337" width="8.796875" style="3"/>
    <col min="14338" max="14338" width="13.796875" style="3" bestFit="1" customWidth="1"/>
    <col min="14339" max="14339" width="8.5" style="3" customWidth="1"/>
    <col min="14340" max="14593" width="8.796875" style="3"/>
    <col min="14594" max="14594" width="13.796875" style="3" bestFit="1" customWidth="1"/>
    <col min="14595" max="14595" width="8.5" style="3" customWidth="1"/>
    <col min="14596" max="14849" width="8.796875" style="3"/>
    <col min="14850" max="14850" width="13.796875" style="3" bestFit="1" customWidth="1"/>
    <col min="14851" max="14851" width="8.5" style="3" customWidth="1"/>
    <col min="14852" max="15105" width="8.796875" style="3"/>
    <col min="15106" max="15106" width="13.796875" style="3" bestFit="1" customWidth="1"/>
    <col min="15107" max="15107" width="8.5" style="3" customWidth="1"/>
    <col min="15108" max="15361" width="8.796875" style="3"/>
    <col min="15362" max="15362" width="13.796875" style="3" bestFit="1" customWidth="1"/>
    <col min="15363" max="15363" width="8.5" style="3" customWidth="1"/>
    <col min="15364" max="15617" width="8.796875" style="3"/>
    <col min="15618" max="15618" width="13.796875" style="3" bestFit="1" customWidth="1"/>
    <col min="15619" max="15619" width="8.5" style="3" customWidth="1"/>
    <col min="15620" max="15873" width="8.796875" style="3"/>
    <col min="15874" max="15874" width="13.796875" style="3" bestFit="1" customWidth="1"/>
    <col min="15875" max="15875" width="8.5" style="3" customWidth="1"/>
    <col min="15876" max="16129" width="8.796875" style="3"/>
    <col min="16130" max="16130" width="13.796875" style="3" bestFit="1" customWidth="1"/>
    <col min="16131" max="16131" width="8.5" style="3" customWidth="1"/>
    <col min="16132" max="16384" width="8.796875" style="3"/>
  </cols>
  <sheetData>
    <row r="1" spans="1:10" s="1" customFormat="1" ht="26.25" customHeight="1">
      <c r="A1" s="95" t="s">
        <v>32</v>
      </c>
      <c r="B1" s="95"/>
      <c r="C1" s="95"/>
      <c r="D1" s="95"/>
      <c r="E1" s="95"/>
      <c r="F1" s="95"/>
      <c r="G1" s="95"/>
      <c r="H1" s="95"/>
      <c r="I1" s="95"/>
      <c r="J1" s="95"/>
    </row>
    <row r="2" spans="1:10" ht="18.75" customHeight="1">
      <c r="A2" s="2"/>
      <c r="C2" s="4"/>
    </row>
    <row r="3" spans="1:10" ht="18.75">
      <c r="A3" s="7"/>
      <c r="B3" s="15" t="s">
        <v>33</v>
      </c>
      <c r="C3" s="12">
        <v>7.0000000000000007E-2</v>
      </c>
      <c r="D3" s="7"/>
      <c r="E3" s="5"/>
      <c r="F3" s="5"/>
      <c r="G3" s="5"/>
      <c r="H3" s="5"/>
    </row>
    <row r="4" spans="1:10" ht="18.75">
      <c r="A4" s="7"/>
      <c r="B4" s="15" t="s">
        <v>34</v>
      </c>
      <c r="C4" s="13">
        <v>30</v>
      </c>
      <c r="D4" s="7"/>
    </row>
    <row r="5" spans="1:10" ht="18.75">
      <c r="A5" s="7"/>
      <c r="B5" s="15" t="s">
        <v>35</v>
      </c>
      <c r="C5" s="14">
        <v>100000</v>
      </c>
      <c r="D5" s="7"/>
    </row>
    <row r="6" spans="1:10" ht="18.75" customHeight="1">
      <c r="A6" s="7"/>
      <c r="B6" s="7"/>
      <c r="C6" s="7"/>
      <c r="D6" s="7"/>
    </row>
    <row r="7" spans="1:10" ht="18.75">
      <c r="A7" s="7"/>
      <c r="B7" s="7"/>
      <c r="C7" s="8" t="s">
        <v>36</v>
      </c>
      <c r="D7" s="7"/>
    </row>
    <row r="8" spans="1:10" ht="18.75">
      <c r="A8" s="7"/>
      <c r="B8" s="9"/>
      <c r="C8" s="10">
        <f>PMT(C3 /12, C4 * 12, C5)</f>
        <v>-665.30249517918264</v>
      </c>
      <c r="D8" s="7"/>
    </row>
    <row r="9" spans="1:10" ht="18.75">
      <c r="A9" s="7"/>
      <c r="B9" s="11"/>
      <c r="C9" s="7"/>
      <c r="D9" s="7"/>
    </row>
    <row r="10" spans="1:10" ht="18.75">
      <c r="A10" s="7"/>
      <c r="B10" s="11"/>
      <c r="C10" s="7"/>
      <c r="D10" s="7"/>
    </row>
    <row r="11" spans="1:10" ht="18.75" customHeight="1">
      <c r="B11" s="6"/>
    </row>
    <row r="12" spans="1:10" ht="18.75" customHeight="1">
      <c r="B12" s="6"/>
    </row>
    <row r="13" spans="1:10" ht="18.75" customHeight="1">
      <c r="B13" s="6"/>
    </row>
    <row r="14" spans="1:10" ht="18.75" customHeight="1">
      <c r="B14" s="6"/>
    </row>
    <row r="15" spans="1:10" ht="18.75" customHeight="1">
      <c r="B15" s="6"/>
    </row>
    <row r="16" spans="1:10" ht="18.75" customHeight="1"/>
    <row r="17" ht="18.75" customHeight="1"/>
  </sheetData>
  <mergeCells count="1">
    <mergeCell ref="A1:J1"/>
  </mergeCells>
  <printOptions gridLinesSet="0"/>
  <pageMargins left="0.75" right="0.75" top="1" bottom="1" header="0.5" footer="0.5"/>
  <pageSetup orientation="portrait" horizontalDpi="300" verticalDpi="300" r:id="rId1"/>
  <headerFooter alignWithMargins="0">
    <oddHeader>&amp;A</oddHeader>
    <oddFooter>Page &amp;P</oddFooter>
  </headerFooter>
  <cellWatches>
    <cellWatch r="C8"/>
  </cellWatches>
</worksheet>
</file>

<file path=xl/worksheets/sheet2.xml><?xml version="1.0" encoding="utf-8"?>
<worksheet xmlns="http://schemas.openxmlformats.org/spreadsheetml/2006/main" xmlns:r="http://schemas.openxmlformats.org/officeDocument/2006/relationships">
  <sheetPr codeName="Sheet2"/>
  <dimension ref="A1:J14"/>
  <sheetViews>
    <sheetView showGridLines="0" topLeftCell="A40" workbookViewId="0">
      <selection activeCell="B3" sqref="B3:B5"/>
    </sheetView>
  </sheetViews>
  <sheetFormatPr defaultRowHeight="18.75" customHeight="1"/>
  <cols>
    <col min="1" max="1" width="8.796875" style="17"/>
    <col min="2" max="2" width="21.796875" style="17" bestFit="1" customWidth="1"/>
    <col min="3" max="3" width="10.296875" style="17" customWidth="1"/>
    <col min="4" max="257" width="8.796875" style="17"/>
    <col min="258" max="258" width="13.796875" style="17" bestFit="1" customWidth="1"/>
    <col min="259" max="259" width="8.5" style="17" customWidth="1"/>
    <col min="260" max="513" width="8.796875" style="17"/>
    <col min="514" max="514" width="13.796875" style="17" bestFit="1" customWidth="1"/>
    <col min="515" max="515" width="8.5" style="17" customWidth="1"/>
    <col min="516" max="769" width="8.796875" style="17"/>
    <col min="770" max="770" width="13.796875" style="17" bestFit="1" customWidth="1"/>
    <col min="771" max="771" width="8.5" style="17" customWidth="1"/>
    <col min="772" max="1025" width="8.796875" style="17"/>
    <col min="1026" max="1026" width="13.796875" style="17" bestFit="1" customWidth="1"/>
    <col min="1027" max="1027" width="8.5" style="17" customWidth="1"/>
    <col min="1028" max="1281" width="8.796875" style="17"/>
    <col min="1282" max="1282" width="13.796875" style="17" bestFit="1" customWidth="1"/>
    <col min="1283" max="1283" width="8.5" style="17" customWidth="1"/>
    <col min="1284" max="1537" width="8.796875" style="17"/>
    <col min="1538" max="1538" width="13.796875" style="17" bestFit="1" customWidth="1"/>
    <col min="1539" max="1539" width="8.5" style="17" customWidth="1"/>
    <col min="1540" max="1793" width="8.796875" style="17"/>
    <col min="1794" max="1794" width="13.796875" style="17" bestFit="1" customWidth="1"/>
    <col min="1795" max="1795" width="8.5" style="17" customWidth="1"/>
    <col min="1796" max="2049" width="8.796875" style="17"/>
    <col min="2050" max="2050" width="13.796875" style="17" bestFit="1" customWidth="1"/>
    <col min="2051" max="2051" width="8.5" style="17" customWidth="1"/>
    <col min="2052" max="2305" width="8.796875" style="17"/>
    <col min="2306" max="2306" width="13.796875" style="17" bestFit="1" customWidth="1"/>
    <col min="2307" max="2307" width="8.5" style="17" customWidth="1"/>
    <col min="2308" max="2561" width="8.796875" style="17"/>
    <col min="2562" max="2562" width="13.796875" style="17" bestFit="1" customWidth="1"/>
    <col min="2563" max="2563" width="8.5" style="17" customWidth="1"/>
    <col min="2564" max="2817" width="8.796875" style="17"/>
    <col min="2818" max="2818" width="13.796875" style="17" bestFit="1" customWidth="1"/>
    <col min="2819" max="2819" width="8.5" style="17" customWidth="1"/>
    <col min="2820" max="3073" width="8.796875" style="17"/>
    <col min="3074" max="3074" width="13.796875" style="17" bestFit="1" customWidth="1"/>
    <col min="3075" max="3075" width="8.5" style="17" customWidth="1"/>
    <col min="3076" max="3329" width="8.796875" style="17"/>
    <col min="3330" max="3330" width="13.796875" style="17" bestFit="1" customWidth="1"/>
    <col min="3331" max="3331" width="8.5" style="17" customWidth="1"/>
    <col min="3332" max="3585" width="8.796875" style="17"/>
    <col min="3586" max="3586" width="13.796875" style="17" bestFit="1" customWidth="1"/>
    <col min="3587" max="3587" width="8.5" style="17" customWidth="1"/>
    <col min="3588" max="3841" width="8.796875" style="17"/>
    <col min="3842" max="3842" width="13.796875" style="17" bestFit="1" customWidth="1"/>
    <col min="3843" max="3843" width="8.5" style="17" customWidth="1"/>
    <col min="3844" max="4097" width="8.796875" style="17"/>
    <col min="4098" max="4098" width="13.796875" style="17" bestFit="1" customWidth="1"/>
    <col min="4099" max="4099" width="8.5" style="17" customWidth="1"/>
    <col min="4100" max="4353" width="8.796875" style="17"/>
    <col min="4354" max="4354" width="13.796875" style="17" bestFit="1" customWidth="1"/>
    <col min="4355" max="4355" width="8.5" style="17" customWidth="1"/>
    <col min="4356" max="4609" width="8.796875" style="17"/>
    <col min="4610" max="4610" width="13.796875" style="17" bestFit="1" customWidth="1"/>
    <col min="4611" max="4611" width="8.5" style="17" customWidth="1"/>
    <col min="4612" max="4865" width="8.796875" style="17"/>
    <col min="4866" max="4866" width="13.796875" style="17" bestFit="1" customWidth="1"/>
    <col min="4867" max="4867" width="8.5" style="17" customWidth="1"/>
    <col min="4868" max="5121" width="8.796875" style="17"/>
    <col min="5122" max="5122" width="13.796875" style="17" bestFit="1" customWidth="1"/>
    <col min="5123" max="5123" width="8.5" style="17" customWidth="1"/>
    <col min="5124" max="5377" width="8.796875" style="17"/>
    <col min="5378" max="5378" width="13.796875" style="17" bestFit="1" customWidth="1"/>
    <col min="5379" max="5379" width="8.5" style="17" customWidth="1"/>
    <col min="5380" max="5633" width="8.796875" style="17"/>
    <col min="5634" max="5634" width="13.796875" style="17" bestFit="1" customWidth="1"/>
    <col min="5635" max="5635" width="8.5" style="17" customWidth="1"/>
    <col min="5636" max="5889" width="8.796875" style="17"/>
    <col min="5890" max="5890" width="13.796875" style="17" bestFit="1" customWidth="1"/>
    <col min="5891" max="5891" width="8.5" style="17" customWidth="1"/>
    <col min="5892" max="6145" width="8.796875" style="17"/>
    <col min="6146" max="6146" width="13.796875" style="17" bestFit="1" customWidth="1"/>
    <col min="6147" max="6147" width="8.5" style="17" customWidth="1"/>
    <col min="6148" max="6401" width="8.796875" style="17"/>
    <col min="6402" max="6402" width="13.796875" style="17" bestFit="1" customWidth="1"/>
    <col min="6403" max="6403" width="8.5" style="17" customWidth="1"/>
    <col min="6404" max="6657" width="8.796875" style="17"/>
    <col min="6658" max="6658" width="13.796875" style="17" bestFit="1" customWidth="1"/>
    <col min="6659" max="6659" width="8.5" style="17" customWidth="1"/>
    <col min="6660" max="6913" width="8.796875" style="17"/>
    <col min="6914" max="6914" width="13.796875" style="17" bestFit="1" customWidth="1"/>
    <col min="6915" max="6915" width="8.5" style="17" customWidth="1"/>
    <col min="6916" max="7169" width="8.796875" style="17"/>
    <col min="7170" max="7170" width="13.796875" style="17" bestFit="1" customWidth="1"/>
    <col min="7171" max="7171" width="8.5" style="17" customWidth="1"/>
    <col min="7172" max="7425" width="8.796875" style="17"/>
    <col min="7426" max="7426" width="13.796875" style="17" bestFit="1" customWidth="1"/>
    <col min="7427" max="7427" width="8.5" style="17" customWidth="1"/>
    <col min="7428" max="7681" width="8.796875" style="17"/>
    <col min="7682" max="7682" width="13.796875" style="17" bestFit="1" customWidth="1"/>
    <col min="7683" max="7683" width="8.5" style="17" customWidth="1"/>
    <col min="7684" max="7937" width="8.796875" style="17"/>
    <col min="7938" max="7938" width="13.796875" style="17" bestFit="1" customWidth="1"/>
    <col min="7939" max="7939" width="8.5" style="17" customWidth="1"/>
    <col min="7940" max="8193" width="8.796875" style="17"/>
    <col min="8194" max="8194" width="13.796875" style="17" bestFit="1" customWidth="1"/>
    <col min="8195" max="8195" width="8.5" style="17" customWidth="1"/>
    <col min="8196" max="8449" width="8.796875" style="17"/>
    <col min="8450" max="8450" width="13.796875" style="17" bestFit="1" customWidth="1"/>
    <col min="8451" max="8451" width="8.5" style="17" customWidth="1"/>
    <col min="8452" max="8705" width="8.796875" style="17"/>
    <col min="8706" max="8706" width="13.796875" style="17" bestFit="1" customWidth="1"/>
    <col min="8707" max="8707" width="8.5" style="17" customWidth="1"/>
    <col min="8708" max="8961" width="8.796875" style="17"/>
    <col min="8962" max="8962" width="13.796875" style="17" bestFit="1" customWidth="1"/>
    <col min="8963" max="8963" width="8.5" style="17" customWidth="1"/>
    <col min="8964" max="9217" width="8.796875" style="17"/>
    <col min="9218" max="9218" width="13.796875" style="17" bestFit="1" customWidth="1"/>
    <col min="9219" max="9219" width="8.5" style="17" customWidth="1"/>
    <col min="9220" max="9473" width="8.796875" style="17"/>
    <col min="9474" max="9474" width="13.796875" style="17" bestFit="1" customWidth="1"/>
    <col min="9475" max="9475" width="8.5" style="17" customWidth="1"/>
    <col min="9476" max="9729" width="8.796875" style="17"/>
    <col min="9730" max="9730" width="13.796875" style="17" bestFit="1" customWidth="1"/>
    <col min="9731" max="9731" width="8.5" style="17" customWidth="1"/>
    <col min="9732" max="9985" width="8.796875" style="17"/>
    <col min="9986" max="9986" width="13.796875" style="17" bestFit="1" customWidth="1"/>
    <col min="9987" max="9987" width="8.5" style="17" customWidth="1"/>
    <col min="9988" max="10241" width="8.796875" style="17"/>
    <col min="10242" max="10242" width="13.796875" style="17" bestFit="1" customWidth="1"/>
    <col min="10243" max="10243" width="8.5" style="17" customWidth="1"/>
    <col min="10244" max="10497" width="8.796875" style="17"/>
    <col min="10498" max="10498" width="13.796875" style="17" bestFit="1" customWidth="1"/>
    <col min="10499" max="10499" width="8.5" style="17" customWidth="1"/>
    <col min="10500" max="10753" width="8.796875" style="17"/>
    <col min="10754" max="10754" width="13.796875" style="17" bestFit="1" customWidth="1"/>
    <col min="10755" max="10755" width="8.5" style="17" customWidth="1"/>
    <col min="10756" max="11009" width="8.796875" style="17"/>
    <col min="11010" max="11010" width="13.796875" style="17" bestFit="1" customWidth="1"/>
    <col min="11011" max="11011" width="8.5" style="17" customWidth="1"/>
    <col min="11012" max="11265" width="8.796875" style="17"/>
    <col min="11266" max="11266" width="13.796875" style="17" bestFit="1" customWidth="1"/>
    <col min="11267" max="11267" width="8.5" style="17" customWidth="1"/>
    <col min="11268" max="11521" width="8.796875" style="17"/>
    <col min="11522" max="11522" width="13.796875" style="17" bestFit="1" customWidth="1"/>
    <col min="11523" max="11523" width="8.5" style="17" customWidth="1"/>
    <col min="11524" max="11777" width="8.796875" style="17"/>
    <col min="11778" max="11778" width="13.796875" style="17" bestFit="1" customWidth="1"/>
    <col min="11779" max="11779" width="8.5" style="17" customWidth="1"/>
    <col min="11780" max="12033" width="8.796875" style="17"/>
    <col min="12034" max="12034" width="13.796875" style="17" bestFit="1" customWidth="1"/>
    <col min="12035" max="12035" width="8.5" style="17" customWidth="1"/>
    <col min="12036" max="12289" width="8.796875" style="17"/>
    <col min="12290" max="12290" width="13.796875" style="17" bestFit="1" customWidth="1"/>
    <col min="12291" max="12291" width="8.5" style="17" customWidth="1"/>
    <col min="12292" max="12545" width="8.796875" style="17"/>
    <col min="12546" max="12546" width="13.796875" style="17" bestFit="1" customWidth="1"/>
    <col min="12547" max="12547" width="8.5" style="17" customWidth="1"/>
    <col min="12548" max="12801" width="8.796875" style="17"/>
    <col min="12802" max="12802" width="13.796875" style="17" bestFit="1" customWidth="1"/>
    <col min="12803" max="12803" width="8.5" style="17" customWidth="1"/>
    <col min="12804" max="13057" width="8.796875" style="17"/>
    <col min="13058" max="13058" width="13.796875" style="17" bestFit="1" customWidth="1"/>
    <col min="13059" max="13059" width="8.5" style="17" customWidth="1"/>
    <col min="13060" max="13313" width="8.796875" style="17"/>
    <col min="13314" max="13314" width="13.796875" style="17" bestFit="1" customWidth="1"/>
    <col min="13315" max="13315" width="8.5" style="17" customWidth="1"/>
    <col min="13316" max="13569" width="8.796875" style="17"/>
    <col min="13570" max="13570" width="13.796875" style="17" bestFit="1" customWidth="1"/>
    <col min="13571" max="13571" width="8.5" style="17" customWidth="1"/>
    <col min="13572" max="13825" width="8.796875" style="17"/>
    <col min="13826" max="13826" width="13.796875" style="17" bestFit="1" customWidth="1"/>
    <col min="13827" max="13827" width="8.5" style="17" customWidth="1"/>
    <col min="13828" max="14081" width="8.796875" style="17"/>
    <col min="14082" max="14082" width="13.796875" style="17" bestFit="1" customWidth="1"/>
    <col min="14083" max="14083" width="8.5" style="17" customWidth="1"/>
    <col min="14084" max="14337" width="8.796875" style="17"/>
    <col min="14338" max="14338" width="13.796875" style="17" bestFit="1" customWidth="1"/>
    <col min="14339" max="14339" width="8.5" style="17" customWidth="1"/>
    <col min="14340" max="14593" width="8.796875" style="17"/>
    <col min="14594" max="14594" width="13.796875" style="17" bestFit="1" customWidth="1"/>
    <col min="14595" max="14595" width="8.5" style="17" customWidth="1"/>
    <col min="14596" max="14849" width="8.796875" style="17"/>
    <col min="14850" max="14850" width="13.796875" style="17" bestFit="1" customWidth="1"/>
    <col min="14851" max="14851" width="8.5" style="17" customWidth="1"/>
    <col min="14852" max="15105" width="8.796875" style="17"/>
    <col min="15106" max="15106" width="13.796875" style="17" bestFit="1" customWidth="1"/>
    <col min="15107" max="15107" width="8.5" style="17" customWidth="1"/>
    <col min="15108" max="15361" width="8.796875" style="17"/>
    <col min="15362" max="15362" width="13.796875" style="17" bestFit="1" customWidth="1"/>
    <col min="15363" max="15363" width="8.5" style="17" customWidth="1"/>
    <col min="15364" max="15617" width="8.796875" style="17"/>
    <col min="15618" max="15618" width="13.796875" style="17" bestFit="1" customWidth="1"/>
    <col min="15619" max="15619" width="8.5" style="17" customWidth="1"/>
    <col min="15620" max="15873" width="8.796875" style="17"/>
    <col min="15874" max="15874" width="13.796875" style="17" bestFit="1" customWidth="1"/>
    <col min="15875" max="15875" width="8.5" style="17" customWidth="1"/>
    <col min="15876" max="16129" width="8.796875" style="17"/>
    <col min="16130" max="16130" width="13.796875" style="17" bestFit="1" customWidth="1"/>
    <col min="16131" max="16131" width="8.5" style="17" customWidth="1"/>
    <col min="16132" max="16384" width="8.796875" style="17"/>
  </cols>
  <sheetData>
    <row r="1" spans="1:10" s="1" customFormat="1" ht="26.25" customHeight="1">
      <c r="A1" s="95" t="s">
        <v>32</v>
      </c>
      <c r="B1" s="95"/>
      <c r="C1" s="95"/>
      <c r="D1" s="95"/>
      <c r="E1" s="95"/>
      <c r="F1" s="95"/>
      <c r="G1" s="95"/>
      <c r="H1" s="95"/>
      <c r="I1" s="95"/>
      <c r="J1" s="95"/>
    </row>
    <row r="2" spans="1:10" ht="18.75" customHeight="1">
      <c r="A2" s="16"/>
      <c r="C2" s="18"/>
      <c r="D2" s="19"/>
      <c r="E2" s="20"/>
      <c r="F2" s="20"/>
      <c r="G2" s="20"/>
      <c r="H2" s="20"/>
    </row>
    <row r="3" spans="1:10" ht="18.75" customHeight="1">
      <c r="B3" s="15" t="s">
        <v>33</v>
      </c>
      <c r="C3" s="12">
        <v>7.0000000000000007E-2</v>
      </c>
    </row>
    <row r="4" spans="1:10" ht="18.75" customHeight="1">
      <c r="B4" s="15" t="s">
        <v>34</v>
      </c>
      <c r="C4" s="13">
        <v>30</v>
      </c>
    </row>
    <row r="5" spans="1:10" ht="18.75" customHeight="1">
      <c r="B5" s="15" t="s">
        <v>35</v>
      </c>
      <c r="C5" s="14">
        <v>100000</v>
      </c>
    </row>
    <row r="6" spans="1:10" s="21" customFormat="1" ht="18.75" customHeight="1"/>
    <row r="7" spans="1:10" ht="18.75" customHeight="1">
      <c r="B7" s="23"/>
      <c r="C7" s="24" t="s">
        <v>36</v>
      </c>
      <c r="D7" s="21"/>
    </row>
    <row r="8" spans="1:10" ht="18.75" customHeight="1">
      <c r="B8" s="25" t="s">
        <v>35</v>
      </c>
      <c r="C8" s="26">
        <f>PMT(C3 /12, C4 * 12, C5)</f>
        <v>-665.30249517918264</v>
      </c>
      <c r="D8" s="21"/>
    </row>
    <row r="9" spans="1:10" ht="18.75" customHeight="1">
      <c r="B9" s="27">
        <v>100000</v>
      </c>
      <c r="C9" s="28"/>
      <c r="D9" s="22"/>
    </row>
    <row r="10" spans="1:10" ht="18.75" customHeight="1">
      <c r="B10" s="27">
        <v>110000</v>
      </c>
      <c r="C10" s="28"/>
      <c r="D10" s="22"/>
    </row>
    <row r="11" spans="1:10" ht="18.75" customHeight="1">
      <c r="B11" s="27">
        <v>120000</v>
      </c>
      <c r="C11" s="28"/>
      <c r="D11" s="22"/>
    </row>
    <row r="12" spans="1:10" ht="18.75" customHeight="1">
      <c r="B12" s="27">
        <v>130000</v>
      </c>
      <c r="C12" s="28"/>
      <c r="D12" s="22"/>
    </row>
    <row r="13" spans="1:10" ht="18.75" customHeight="1">
      <c r="B13" s="27">
        <v>140000</v>
      </c>
      <c r="C13" s="28"/>
      <c r="D13" s="22"/>
    </row>
    <row r="14" spans="1:10" ht="18.75" customHeight="1">
      <c r="B14" s="27">
        <v>150000</v>
      </c>
      <c r="C14" s="28"/>
      <c r="D14" s="22"/>
    </row>
  </sheetData>
  <mergeCells count="1">
    <mergeCell ref="A1:J1"/>
  </mergeCells>
  <printOptions gridLinesSet="0"/>
  <pageMargins left="0.75" right="0.75" top="1" bottom="1" header="0.5" footer="0.5"/>
  <pageSetup orientation="portrait" horizontalDpi="300" verticalDpi="300" r:id="rId1"/>
  <headerFooter alignWithMargins="0">
    <oddHeader>&amp;A</oddHeader>
    <oddFooter>Page &amp;P</oddFooter>
  </headerFooter>
</worksheet>
</file>

<file path=xl/worksheets/sheet3.xml><?xml version="1.0" encoding="utf-8"?>
<worksheet xmlns="http://schemas.openxmlformats.org/spreadsheetml/2006/main" xmlns:r="http://schemas.openxmlformats.org/officeDocument/2006/relationships">
  <sheetPr codeName="Sheet3"/>
  <dimension ref="A1:J15"/>
  <sheetViews>
    <sheetView showGridLines="0" topLeftCell="A37" workbookViewId="0">
      <selection activeCell="A11" sqref="A11"/>
    </sheetView>
  </sheetViews>
  <sheetFormatPr defaultRowHeight="18.75"/>
  <cols>
    <col min="1" max="1" width="12.296875" style="31" bestFit="1" customWidth="1"/>
    <col min="2" max="2" width="17.296875" style="31" customWidth="1"/>
    <col min="3" max="3" width="9" style="31" bestFit="1" customWidth="1"/>
    <col min="4" max="5" width="9.19921875" style="31" customWidth="1"/>
    <col min="6" max="6" width="10.09765625" style="31" bestFit="1" customWidth="1"/>
    <col min="7" max="7" width="10" style="31" customWidth="1"/>
    <col min="8" max="8" width="7.296875" style="31" customWidth="1"/>
    <col min="9" max="256" width="8.796875" style="31"/>
    <col min="257" max="257" width="6.5" style="31" customWidth="1"/>
    <col min="258" max="258" width="10.19921875" style="31" customWidth="1"/>
    <col min="259" max="264" width="7.296875" style="31" customWidth="1"/>
    <col min="265" max="512" width="8.796875" style="31"/>
    <col min="513" max="513" width="6.5" style="31" customWidth="1"/>
    <col min="514" max="514" width="10.19921875" style="31" customWidth="1"/>
    <col min="515" max="520" width="7.296875" style="31" customWidth="1"/>
    <col min="521" max="768" width="8.796875" style="31"/>
    <col min="769" max="769" width="6.5" style="31" customWidth="1"/>
    <col min="770" max="770" width="10.19921875" style="31" customWidth="1"/>
    <col min="771" max="776" width="7.296875" style="31" customWidth="1"/>
    <col min="777" max="1024" width="8.796875" style="31"/>
    <col min="1025" max="1025" width="6.5" style="31" customWidth="1"/>
    <col min="1026" max="1026" width="10.19921875" style="31" customWidth="1"/>
    <col min="1027" max="1032" width="7.296875" style="31" customWidth="1"/>
    <col min="1033" max="1280" width="8.796875" style="31"/>
    <col min="1281" max="1281" width="6.5" style="31" customWidth="1"/>
    <col min="1282" max="1282" width="10.19921875" style="31" customWidth="1"/>
    <col min="1283" max="1288" width="7.296875" style="31" customWidth="1"/>
    <col min="1289" max="1536" width="8.796875" style="31"/>
    <col min="1537" max="1537" width="6.5" style="31" customWidth="1"/>
    <col min="1538" max="1538" width="10.19921875" style="31" customWidth="1"/>
    <col min="1539" max="1544" width="7.296875" style="31" customWidth="1"/>
    <col min="1545" max="1792" width="8.796875" style="31"/>
    <col min="1793" max="1793" width="6.5" style="31" customWidth="1"/>
    <col min="1794" max="1794" width="10.19921875" style="31" customWidth="1"/>
    <col min="1795" max="1800" width="7.296875" style="31" customWidth="1"/>
    <col min="1801" max="2048" width="8.796875" style="31"/>
    <col min="2049" max="2049" width="6.5" style="31" customWidth="1"/>
    <col min="2050" max="2050" width="10.19921875" style="31" customWidth="1"/>
    <col min="2051" max="2056" width="7.296875" style="31" customWidth="1"/>
    <col min="2057" max="2304" width="8.796875" style="31"/>
    <col min="2305" max="2305" width="6.5" style="31" customWidth="1"/>
    <col min="2306" max="2306" width="10.19921875" style="31" customWidth="1"/>
    <col min="2307" max="2312" width="7.296875" style="31" customWidth="1"/>
    <col min="2313" max="2560" width="8.796875" style="31"/>
    <col min="2561" max="2561" width="6.5" style="31" customWidth="1"/>
    <col min="2562" max="2562" width="10.19921875" style="31" customWidth="1"/>
    <col min="2563" max="2568" width="7.296875" style="31" customWidth="1"/>
    <col min="2569" max="2816" width="8.796875" style="31"/>
    <col min="2817" max="2817" width="6.5" style="31" customWidth="1"/>
    <col min="2818" max="2818" width="10.19921875" style="31" customWidth="1"/>
    <col min="2819" max="2824" width="7.296875" style="31" customWidth="1"/>
    <col min="2825" max="3072" width="8.796875" style="31"/>
    <col min="3073" max="3073" width="6.5" style="31" customWidth="1"/>
    <col min="3074" max="3074" width="10.19921875" style="31" customWidth="1"/>
    <col min="3075" max="3080" width="7.296875" style="31" customWidth="1"/>
    <col min="3081" max="3328" width="8.796875" style="31"/>
    <col min="3329" max="3329" width="6.5" style="31" customWidth="1"/>
    <col min="3330" max="3330" width="10.19921875" style="31" customWidth="1"/>
    <col min="3331" max="3336" width="7.296875" style="31" customWidth="1"/>
    <col min="3337" max="3584" width="8.796875" style="31"/>
    <col min="3585" max="3585" width="6.5" style="31" customWidth="1"/>
    <col min="3586" max="3586" width="10.19921875" style="31" customWidth="1"/>
    <col min="3587" max="3592" width="7.296875" style="31" customWidth="1"/>
    <col min="3593" max="3840" width="8.796875" style="31"/>
    <col min="3841" max="3841" width="6.5" style="31" customWidth="1"/>
    <col min="3842" max="3842" width="10.19921875" style="31" customWidth="1"/>
    <col min="3843" max="3848" width="7.296875" style="31" customWidth="1"/>
    <col min="3849" max="4096" width="8.796875" style="31"/>
    <col min="4097" max="4097" width="6.5" style="31" customWidth="1"/>
    <col min="4098" max="4098" width="10.19921875" style="31" customWidth="1"/>
    <col min="4099" max="4104" width="7.296875" style="31" customWidth="1"/>
    <col min="4105" max="4352" width="8.796875" style="31"/>
    <col min="4353" max="4353" width="6.5" style="31" customWidth="1"/>
    <col min="4354" max="4354" width="10.19921875" style="31" customWidth="1"/>
    <col min="4355" max="4360" width="7.296875" style="31" customWidth="1"/>
    <col min="4361" max="4608" width="8.796875" style="31"/>
    <col min="4609" max="4609" width="6.5" style="31" customWidth="1"/>
    <col min="4610" max="4610" width="10.19921875" style="31" customWidth="1"/>
    <col min="4611" max="4616" width="7.296875" style="31" customWidth="1"/>
    <col min="4617" max="4864" width="8.796875" style="31"/>
    <col min="4865" max="4865" width="6.5" style="31" customWidth="1"/>
    <col min="4866" max="4866" width="10.19921875" style="31" customWidth="1"/>
    <col min="4867" max="4872" width="7.296875" style="31" customWidth="1"/>
    <col min="4873" max="5120" width="8.796875" style="31"/>
    <col min="5121" max="5121" width="6.5" style="31" customWidth="1"/>
    <col min="5122" max="5122" width="10.19921875" style="31" customWidth="1"/>
    <col min="5123" max="5128" width="7.296875" style="31" customWidth="1"/>
    <col min="5129" max="5376" width="8.796875" style="31"/>
    <col min="5377" max="5377" width="6.5" style="31" customWidth="1"/>
    <col min="5378" max="5378" width="10.19921875" style="31" customWidth="1"/>
    <col min="5379" max="5384" width="7.296875" style="31" customWidth="1"/>
    <col min="5385" max="5632" width="8.796875" style="31"/>
    <col min="5633" max="5633" width="6.5" style="31" customWidth="1"/>
    <col min="5634" max="5634" width="10.19921875" style="31" customWidth="1"/>
    <col min="5635" max="5640" width="7.296875" style="31" customWidth="1"/>
    <col min="5641" max="5888" width="8.796875" style="31"/>
    <col min="5889" max="5889" width="6.5" style="31" customWidth="1"/>
    <col min="5890" max="5890" width="10.19921875" style="31" customWidth="1"/>
    <col min="5891" max="5896" width="7.296875" style="31" customWidth="1"/>
    <col min="5897" max="6144" width="8.796875" style="31"/>
    <col min="6145" max="6145" width="6.5" style="31" customWidth="1"/>
    <col min="6146" max="6146" width="10.19921875" style="31" customWidth="1"/>
    <col min="6147" max="6152" width="7.296875" style="31" customWidth="1"/>
    <col min="6153" max="6400" width="8.796875" style="31"/>
    <col min="6401" max="6401" width="6.5" style="31" customWidth="1"/>
    <col min="6402" max="6402" width="10.19921875" style="31" customWidth="1"/>
    <col min="6403" max="6408" width="7.296875" style="31" customWidth="1"/>
    <col min="6409" max="6656" width="8.796875" style="31"/>
    <col min="6657" max="6657" width="6.5" style="31" customWidth="1"/>
    <col min="6658" max="6658" width="10.19921875" style="31" customWidth="1"/>
    <col min="6659" max="6664" width="7.296875" style="31" customWidth="1"/>
    <col min="6665" max="6912" width="8.796875" style="31"/>
    <col min="6913" max="6913" width="6.5" style="31" customWidth="1"/>
    <col min="6914" max="6914" width="10.19921875" style="31" customWidth="1"/>
    <col min="6915" max="6920" width="7.296875" style="31" customWidth="1"/>
    <col min="6921" max="7168" width="8.796875" style="31"/>
    <col min="7169" max="7169" width="6.5" style="31" customWidth="1"/>
    <col min="7170" max="7170" width="10.19921875" style="31" customWidth="1"/>
    <col min="7171" max="7176" width="7.296875" style="31" customWidth="1"/>
    <col min="7177" max="7424" width="8.796875" style="31"/>
    <col min="7425" max="7425" width="6.5" style="31" customWidth="1"/>
    <col min="7426" max="7426" width="10.19921875" style="31" customWidth="1"/>
    <col min="7427" max="7432" width="7.296875" style="31" customWidth="1"/>
    <col min="7433" max="7680" width="8.796875" style="31"/>
    <col min="7681" max="7681" width="6.5" style="31" customWidth="1"/>
    <col min="7682" max="7682" width="10.19921875" style="31" customWidth="1"/>
    <col min="7683" max="7688" width="7.296875" style="31" customWidth="1"/>
    <col min="7689" max="7936" width="8.796875" style="31"/>
    <col min="7937" max="7937" width="6.5" style="31" customWidth="1"/>
    <col min="7938" max="7938" width="10.19921875" style="31" customWidth="1"/>
    <col min="7939" max="7944" width="7.296875" style="31" customWidth="1"/>
    <col min="7945" max="8192" width="8.796875" style="31"/>
    <col min="8193" max="8193" width="6.5" style="31" customWidth="1"/>
    <col min="8194" max="8194" width="10.19921875" style="31" customWidth="1"/>
    <col min="8195" max="8200" width="7.296875" style="31" customWidth="1"/>
    <col min="8201" max="8448" width="8.796875" style="31"/>
    <col min="8449" max="8449" width="6.5" style="31" customWidth="1"/>
    <col min="8450" max="8450" width="10.19921875" style="31" customWidth="1"/>
    <col min="8451" max="8456" width="7.296875" style="31" customWidth="1"/>
    <col min="8457" max="8704" width="8.796875" style="31"/>
    <col min="8705" max="8705" width="6.5" style="31" customWidth="1"/>
    <col min="8706" max="8706" width="10.19921875" style="31" customWidth="1"/>
    <col min="8707" max="8712" width="7.296875" style="31" customWidth="1"/>
    <col min="8713" max="8960" width="8.796875" style="31"/>
    <col min="8961" max="8961" width="6.5" style="31" customWidth="1"/>
    <col min="8962" max="8962" width="10.19921875" style="31" customWidth="1"/>
    <col min="8963" max="8968" width="7.296875" style="31" customWidth="1"/>
    <col min="8969" max="9216" width="8.796875" style="31"/>
    <col min="9217" max="9217" width="6.5" style="31" customWidth="1"/>
    <col min="9218" max="9218" width="10.19921875" style="31" customWidth="1"/>
    <col min="9219" max="9224" width="7.296875" style="31" customWidth="1"/>
    <col min="9225" max="9472" width="8.796875" style="31"/>
    <col min="9473" max="9473" width="6.5" style="31" customWidth="1"/>
    <col min="9474" max="9474" width="10.19921875" style="31" customWidth="1"/>
    <col min="9475" max="9480" width="7.296875" style="31" customWidth="1"/>
    <col min="9481" max="9728" width="8.796875" style="31"/>
    <col min="9729" max="9729" width="6.5" style="31" customWidth="1"/>
    <col min="9730" max="9730" width="10.19921875" style="31" customWidth="1"/>
    <col min="9731" max="9736" width="7.296875" style="31" customWidth="1"/>
    <col min="9737" max="9984" width="8.796875" style="31"/>
    <col min="9985" max="9985" width="6.5" style="31" customWidth="1"/>
    <col min="9986" max="9986" width="10.19921875" style="31" customWidth="1"/>
    <col min="9987" max="9992" width="7.296875" style="31" customWidth="1"/>
    <col min="9993" max="10240" width="8.796875" style="31"/>
    <col min="10241" max="10241" width="6.5" style="31" customWidth="1"/>
    <col min="10242" max="10242" width="10.19921875" style="31" customWidth="1"/>
    <col min="10243" max="10248" width="7.296875" style="31" customWidth="1"/>
    <col min="10249" max="10496" width="8.796875" style="31"/>
    <col min="10497" max="10497" width="6.5" style="31" customWidth="1"/>
    <col min="10498" max="10498" width="10.19921875" style="31" customWidth="1"/>
    <col min="10499" max="10504" width="7.296875" style="31" customWidth="1"/>
    <col min="10505" max="10752" width="8.796875" style="31"/>
    <col min="10753" max="10753" width="6.5" style="31" customWidth="1"/>
    <col min="10754" max="10754" width="10.19921875" style="31" customWidth="1"/>
    <col min="10755" max="10760" width="7.296875" style="31" customWidth="1"/>
    <col min="10761" max="11008" width="8.796875" style="31"/>
    <col min="11009" max="11009" width="6.5" style="31" customWidth="1"/>
    <col min="11010" max="11010" width="10.19921875" style="31" customWidth="1"/>
    <col min="11011" max="11016" width="7.296875" style="31" customWidth="1"/>
    <col min="11017" max="11264" width="8.796875" style="31"/>
    <col min="11265" max="11265" width="6.5" style="31" customWidth="1"/>
    <col min="11266" max="11266" width="10.19921875" style="31" customWidth="1"/>
    <col min="11267" max="11272" width="7.296875" style="31" customWidth="1"/>
    <col min="11273" max="11520" width="8.796875" style="31"/>
    <col min="11521" max="11521" width="6.5" style="31" customWidth="1"/>
    <col min="11522" max="11522" width="10.19921875" style="31" customWidth="1"/>
    <col min="11523" max="11528" width="7.296875" style="31" customWidth="1"/>
    <col min="11529" max="11776" width="8.796875" style="31"/>
    <col min="11777" max="11777" width="6.5" style="31" customWidth="1"/>
    <col min="11778" max="11778" width="10.19921875" style="31" customWidth="1"/>
    <col min="11779" max="11784" width="7.296875" style="31" customWidth="1"/>
    <col min="11785" max="12032" width="8.796875" style="31"/>
    <col min="12033" max="12033" width="6.5" style="31" customWidth="1"/>
    <col min="12034" max="12034" width="10.19921875" style="31" customWidth="1"/>
    <col min="12035" max="12040" width="7.296875" style="31" customWidth="1"/>
    <col min="12041" max="12288" width="8.796875" style="31"/>
    <col min="12289" max="12289" width="6.5" style="31" customWidth="1"/>
    <col min="12290" max="12290" width="10.19921875" style="31" customWidth="1"/>
    <col min="12291" max="12296" width="7.296875" style="31" customWidth="1"/>
    <col min="12297" max="12544" width="8.796875" style="31"/>
    <col min="12545" max="12545" width="6.5" style="31" customWidth="1"/>
    <col min="12546" max="12546" width="10.19921875" style="31" customWidth="1"/>
    <col min="12547" max="12552" width="7.296875" style="31" customWidth="1"/>
    <col min="12553" max="12800" width="8.796875" style="31"/>
    <col min="12801" max="12801" width="6.5" style="31" customWidth="1"/>
    <col min="12802" max="12802" width="10.19921875" style="31" customWidth="1"/>
    <col min="12803" max="12808" width="7.296875" style="31" customWidth="1"/>
    <col min="12809" max="13056" width="8.796875" style="31"/>
    <col min="13057" max="13057" width="6.5" style="31" customWidth="1"/>
    <col min="13058" max="13058" width="10.19921875" style="31" customWidth="1"/>
    <col min="13059" max="13064" width="7.296875" style="31" customWidth="1"/>
    <col min="13065" max="13312" width="8.796875" style="31"/>
    <col min="13313" max="13313" width="6.5" style="31" customWidth="1"/>
    <col min="13314" max="13314" width="10.19921875" style="31" customWidth="1"/>
    <col min="13315" max="13320" width="7.296875" style="31" customWidth="1"/>
    <col min="13321" max="13568" width="8.796875" style="31"/>
    <col min="13569" max="13569" width="6.5" style="31" customWidth="1"/>
    <col min="13570" max="13570" width="10.19921875" style="31" customWidth="1"/>
    <col min="13571" max="13576" width="7.296875" style="31" customWidth="1"/>
    <col min="13577" max="13824" width="8.796875" style="31"/>
    <col min="13825" max="13825" width="6.5" style="31" customWidth="1"/>
    <col min="13826" max="13826" width="10.19921875" style="31" customWidth="1"/>
    <col min="13827" max="13832" width="7.296875" style="31" customWidth="1"/>
    <col min="13833" max="14080" width="8.796875" style="31"/>
    <col min="14081" max="14081" width="6.5" style="31" customWidth="1"/>
    <col min="14082" max="14082" width="10.19921875" style="31" customWidth="1"/>
    <col min="14083" max="14088" width="7.296875" style="31" customWidth="1"/>
    <col min="14089" max="14336" width="8.796875" style="31"/>
    <col min="14337" max="14337" width="6.5" style="31" customWidth="1"/>
    <col min="14338" max="14338" width="10.19921875" style="31" customWidth="1"/>
    <col min="14339" max="14344" width="7.296875" style="31" customWidth="1"/>
    <col min="14345" max="14592" width="8.796875" style="31"/>
    <col min="14593" max="14593" width="6.5" style="31" customWidth="1"/>
    <col min="14594" max="14594" width="10.19921875" style="31" customWidth="1"/>
    <col min="14595" max="14600" width="7.296875" style="31" customWidth="1"/>
    <col min="14601" max="14848" width="8.796875" style="31"/>
    <col min="14849" max="14849" width="6.5" style="31" customWidth="1"/>
    <col min="14850" max="14850" width="10.19921875" style="31" customWidth="1"/>
    <col min="14851" max="14856" width="7.296875" style="31" customWidth="1"/>
    <col min="14857" max="15104" width="8.796875" style="31"/>
    <col min="15105" max="15105" width="6.5" style="31" customWidth="1"/>
    <col min="15106" max="15106" width="10.19921875" style="31" customWidth="1"/>
    <col min="15107" max="15112" width="7.296875" style="31" customWidth="1"/>
    <col min="15113" max="15360" width="8.796875" style="31"/>
    <col min="15361" max="15361" width="6.5" style="31" customWidth="1"/>
    <col min="15362" max="15362" width="10.19921875" style="31" customWidth="1"/>
    <col min="15363" max="15368" width="7.296875" style="31" customWidth="1"/>
    <col min="15369" max="15616" width="8.796875" style="31"/>
    <col min="15617" max="15617" width="6.5" style="31" customWidth="1"/>
    <col min="15618" max="15618" width="10.19921875" style="31" customWidth="1"/>
    <col min="15619" max="15624" width="7.296875" style="31" customWidth="1"/>
    <col min="15625" max="15872" width="8.796875" style="31"/>
    <col min="15873" max="15873" width="6.5" style="31" customWidth="1"/>
    <col min="15874" max="15874" width="10.19921875" style="31" customWidth="1"/>
    <col min="15875" max="15880" width="7.296875" style="31" customWidth="1"/>
    <col min="15881" max="16128" width="8.796875" style="31"/>
    <col min="16129" max="16129" width="6.5" style="31" customWidth="1"/>
    <col min="16130" max="16130" width="10.19921875" style="31" customWidth="1"/>
    <col min="16131" max="16136" width="7.296875" style="31" customWidth="1"/>
    <col min="16137" max="16384" width="8.796875" style="31"/>
  </cols>
  <sheetData>
    <row r="1" spans="1:10" s="1" customFormat="1" ht="26.25">
      <c r="A1" s="95" t="s">
        <v>32</v>
      </c>
      <c r="B1" s="95"/>
      <c r="C1" s="95"/>
      <c r="D1" s="95"/>
      <c r="E1" s="95"/>
      <c r="F1" s="95"/>
      <c r="G1" s="95"/>
      <c r="H1" s="95"/>
      <c r="I1" s="95"/>
      <c r="J1" s="95"/>
    </row>
    <row r="2" spans="1:10">
      <c r="A2" s="29"/>
      <c r="B2" s="30"/>
      <c r="D2" s="32"/>
      <c r="E2" s="32"/>
      <c r="F2" s="32"/>
      <c r="G2" s="32"/>
    </row>
    <row r="3" spans="1:10">
      <c r="A3" s="30"/>
      <c r="B3" s="15" t="s">
        <v>33</v>
      </c>
      <c r="C3" s="12">
        <v>7.0000000000000007E-2</v>
      </c>
      <c r="D3" s="32"/>
      <c r="E3" s="32"/>
      <c r="F3" s="32"/>
      <c r="G3" s="32"/>
    </row>
    <row r="4" spans="1:10">
      <c r="A4" s="30"/>
      <c r="B4" s="15" t="s">
        <v>34</v>
      </c>
      <c r="C4" s="13">
        <v>30</v>
      </c>
      <c r="D4" s="32"/>
      <c r="E4" s="32"/>
      <c r="F4" s="32"/>
      <c r="G4" s="32"/>
    </row>
    <row r="5" spans="1:10">
      <c r="A5" s="30"/>
      <c r="B5" s="15" t="s">
        <v>35</v>
      </c>
      <c r="C5" s="14">
        <v>100000</v>
      </c>
      <c r="D5" s="32"/>
      <c r="E5" s="32"/>
      <c r="F5" s="32"/>
      <c r="G5" s="32"/>
    </row>
    <row r="6" spans="1:10">
      <c r="A6" s="32"/>
      <c r="B6" s="32"/>
      <c r="C6" s="32"/>
      <c r="D6" s="32"/>
      <c r="E6" s="32"/>
      <c r="F6" s="32"/>
      <c r="G6" s="32"/>
    </row>
    <row r="7" spans="1:10">
      <c r="A7" s="30"/>
      <c r="B7" s="33"/>
      <c r="C7" s="34"/>
      <c r="D7" s="32"/>
      <c r="E7" s="35" t="s">
        <v>22</v>
      </c>
      <c r="F7" s="32"/>
      <c r="G7" s="32"/>
    </row>
    <row r="8" spans="1:10">
      <c r="A8" s="30"/>
      <c r="B8" s="36">
        <f>PMT(C3 /12, C4 * 12, C5)</f>
        <v>-665.30249517918264</v>
      </c>
      <c r="C8" s="37">
        <v>0.05</v>
      </c>
      <c r="D8" s="38">
        <v>0.06</v>
      </c>
      <c r="E8" s="38">
        <v>7.0000000000000007E-2</v>
      </c>
      <c r="F8" s="38">
        <v>0.08</v>
      </c>
      <c r="G8" s="38">
        <v>0.09</v>
      </c>
    </row>
    <row r="9" spans="1:10">
      <c r="A9" s="30"/>
      <c r="B9" s="39">
        <v>100000</v>
      </c>
      <c r="C9" s="40"/>
      <c r="D9" s="41"/>
      <c r="E9" s="41"/>
      <c r="F9" s="41"/>
      <c r="G9" s="41"/>
    </row>
    <row r="10" spans="1:10">
      <c r="A10" s="30"/>
      <c r="B10" s="39">
        <v>110000</v>
      </c>
      <c r="C10" s="40"/>
      <c r="D10" s="41"/>
      <c r="E10" s="41"/>
      <c r="F10" s="41"/>
      <c r="G10" s="41"/>
    </row>
    <row r="11" spans="1:10">
      <c r="A11" s="42" t="s">
        <v>21</v>
      </c>
      <c r="B11" s="39">
        <v>120000</v>
      </c>
      <c r="C11" s="40"/>
      <c r="D11" s="41"/>
      <c r="E11" s="41"/>
      <c r="F11" s="41"/>
      <c r="G11" s="41"/>
    </row>
    <row r="12" spans="1:10">
      <c r="A12" s="30"/>
      <c r="B12" s="39">
        <v>130000</v>
      </c>
      <c r="C12" s="40"/>
      <c r="D12" s="41"/>
      <c r="E12" s="41"/>
      <c r="F12" s="41"/>
      <c r="G12" s="41"/>
    </row>
    <row r="13" spans="1:10">
      <c r="A13" s="30"/>
      <c r="B13" s="39">
        <v>140000</v>
      </c>
      <c r="C13" s="40"/>
      <c r="D13" s="41"/>
      <c r="E13" s="41"/>
      <c r="F13" s="41"/>
      <c r="G13" s="41"/>
    </row>
    <row r="14" spans="1:10">
      <c r="A14" s="30"/>
      <c r="B14" s="39">
        <v>150000</v>
      </c>
      <c r="C14" s="40"/>
      <c r="D14" s="41"/>
      <c r="E14" s="41"/>
      <c r="F14" s="41"/>
      <c r="G14" s="41"/>
    </row>
    <row r="15" spans="1:10">
      <c r="A15" s="32"/>
      <c r="B15" s="32"/>
      <c r="C15" s="32"/>
      <c r="D15" s="32"/>
      <c r="E15" s="32"/>
      <c r="F15" s="32"/>
      <c r="G15" s="32"/>
    </row>
  </sheetData>
  <dataConsolidate/>
  <mergeCells count="1">
    <mergeCell ref="A1:J1"/>
  </mergeCells>
  <printOptions gridLinesSet="0"/>
  <pageMargins left="0.75" right="0.75" top="1" bottom="1" header="0.5" footer="0.5"/>
  <pageSetup orientation="portrait" horizontalDpi="4294967292" verticalDpi="4294967292" copies="0" r:id="rId1"/>
  <headerFooter alignWithMargins="0">
    <oddHeader>&amp;F</oddHeader>
    <oddFooter>Page &amp;P</oddFooter>
  </headerFooter>
</worksheet>
</file>

<file path=xl/worksheets/sheet4.xml><?xml version="1.0" encoding="utf-8"?>
<worksheet xmlns="http://schemas.openxmlformats.org/spreadsheetml/2006/main" xmlns:r="http://schemas.openxmlformats.org/officeDocument/2006/relationships">
  <sheetPr codeName="Sheet4"/>
  <dimension ref="A1:J16"/>
  <sheetViews>
    <sheetView topLeftCell="A46" workbookViewId="0">
      <selection activeCell="A17" sqref="A17"/>
    </sheetView>
  </sheetViews>
  <sheetFormatPr defaultRowHeight="18.75"/>
  <cols>
    <col min="1" max="1" width="20.3984375" style="32" bestFit="1" customWidth="1"/>
    <col min="2" max="2" width="12.19921875" style="32" customWidth="1"/>
    <col min="3" max="3" width="12.796875" style="32" customWidth="1"/>
    <col min="4" max="256" width="8.796875" style="32"/>
    <col min="257" max="257" width="10.8984375" style="32" customWidth="1"/>
    <col min="258" max="259" width="8.59765625" style="32" customWidth="1"/>
    <col min="260" max="512" width="8.796875" style="32"/>
    <col min="513" max="513" width="10.8984375" style="32" customWidth="1"/>
    <col min="514" max="515" width="8.59765625" style="32" customWidth="1"/>
    <col min="516" max="768" width="8.796875" style="32"/>
    <col min="769" max="769" width="10.8984375" style="32" customWidth="1"/>
    <col min="770" max="771" width="8.59765625" style="32" customWidth="1"/>
    <col min="772" max="1024" width="8.796875" style="32"/>
    <col min="1025" max="1025" width="10.8984375" style="32" customWidth="1"/>
    <col min="1026" max="1027" width="8.59765625" style="32" customWidth="1"/>
    <col min="1028" max="1280" width="8.796875" style="32"/>
    <col min="1281" max="1281" width="10.8984375" style="32" customWidth="1"/>
    <col min="1282" max="1283" width="8.59765625" style="32" customWidth="1"/>
    <col min="1284" max="1536" width="8.796875" style="32"/>
    <col min="1537" max="1537" width="10.8984375" style="32" customWidth="1"/>
    <col min="1538" max="1539" width="8.59765625" style="32" customWidth="1"/>
    <col min="1540" max="1792" width="8.796875" style="32"/>
    <col min="1793" max="1793" width="10.8984375" style="32" customWidth="1"/>
    <col min="1794" max="1795" width="8.59765625" style="32" customWidth="1"/>
    <col min="1796" max="2048" width="8.796875" style="32"/>
    <col min="2049" max="2049" width="10.8984375" style="32" customWidth="1"/>
    <col min="2050" max="2051" width="8.59765625" style="32" customWidth="1"/>
    <col min="2052" max="2304" width="8.796875" style="32"/>
    <col min="2305" max="2305" width="10.8984375" style="32" customWidth="1"/>
    <col min="2306" max="2307" width="8.59765625" style="32" customWidth="1"/>
    <col min="2308" max="2560" width="8.796875" style="32"/>
    <col min="2561" max="2561" width="10.8984375" style="32" customWidth="1"/>
    <col min="2562" max="2563" width="8.59765625" style="32" customWidth="1"/>
    <col min="2564" max="2816" width="8.796875" style="32"/>
    <col min="2817" max="2817" width="10.8984375" style="32" customWidth="1"/>
    <col min="2818" max="2819" width="8.59765625" style="32" customWidth="1"/>
    <col min="2820" max="3072" width="8.796875" style="32"/>
    <col min="3073" max="3073" width="10.8984375" style="32" customWidth="1"/>
    <col min="3074" max="3075" width="8.59765625" style="32" customWidth="1"/>
    <col min="3076" max="3328" width="8.796875" style="32"/>
    <col min="3329" max="3329" width="10.8984375" style="32" customWidth="1"/>
    <col min="3330" max="3331" width="8.59765625" style="32" customWidth="1"/>
    <col min="3332" max="3584" width="8.796875" style="32"/>
    <col min="3585" max="3585" width="10.8984375" style="32" customWidth="1"/>
    <col min="3586" max="3587" width="8.59765625" style="32" customWidth="1"/>
    <col min="3588" max="3840" width="8.796875" style="32"/>
    <col min="3841" max="3841" width="10.8984375" style="32" customWidth="1"/>
    <col min="3842" max="3843" width="8.59765625" style="32" customWidth="1"/>
    <col min="3844" max="4096" width="8.796875" style="32"/>
    <col min="4097" max="4097" width="10.8984375" style="32" customWidth="1"/>
    <col min="4098" max="4099" width="8.59765625" style="32" customWidth="1"/>
    <col min="4100" max="4352" width="8.796875" style="32"/>
    <col min="4353" max="4353" width="10.8984375" style="32" customWidth="1"/>
    <col min="4354" max="4355" width="8.59765625" style="32" customWidth="1"/>
    <col min="4356" max="4608" width="8.796875" style="32"/>
    <col min="4609" max="4609" width="10.8984375" style="32" customWidth="1"/>
    <col min="4610" max="4611" width="8.59765625" style="32" customWidth="1"/>
    <col min="4612" max="4864" width="8.796875" style="32"/>
    <col min="4865" max="4865" width="10.8984375" style="32" customWidth="1"/>
    <col min="4866" max="4867" width="8.59765625" style="32" customWidth="1"/>
    <col min="4868" max="5120" width="8.796875" style="32"/>
    <col min="5121" max="5121" width="10.8984375" style="32" customWidth="1"/>
    <col min="5122" max="5123" width="8.59765625" style="32" customWidth="1"/>
    <col min="5124" max="5376" width="8.796875" style="32"/>
    <col min="5377" max="5377" width="10.8984375" style="32" customWidth="1"/>
    <col min="5378" max="5379" width="8.59765625" style="32" customWidth="1"/>
    <col min="5380" max="5632" width="8.796875" style="32"/>
    <col min="5633" max="5633" width="10.8984375" style="32" customWidth="1"/>
    <col min="5634" max="5635" width="8.59765625" style="32" customWidth="1"/>
    <col min="5636" max="5888" width="8.796875" style="32"/>
    <col min="5889" max="5889" width="10.8984375" style="32" customWidth="1"/>
    <col min="5890" max="5891" width="8.59765625" style="32" customWidth="1"/>
    <col min="5892" max="6144" width="8.796875" style="32"/>
    <col min="6145" max="6145" width="10.8984375" style="32" customWidth="1"/>
    <col min="6146" max="6147" width="8.59765625" style="32" customWidth="1"/>
    <col min="6148" max="6400" width="8.796875" style="32"/>
    <col min="6401" max="6401" width="10.8984375" style="32" customWidth="1"/>
    <col min="6402" max="6403" width="8.59765625" style="32" customWidth="1"/>
    <col min="6404" max="6656" width="8.796875" style="32"/>
    <col min="6657" max="6657" width="10.8984375" style="32" customWidth="1"/>
    <col min="6658" max="6659" width="8.59765625" style="32" customWidth="1"/>
    <col min="6660" max="6912" width="8.796875" style="32"/>
    <col min="6913" max="6913" width="10.8984375" style="32" customWidth="1"/>
    <col min="6914" max="6915" width="8.59765625" style="32" customWidth="1"/>
    <col min="6916" max="7168" width="8.796875" style="32"/>
    <col min="7169" max="7169" width="10.8984375" style="32" customWidth="1"/>
    <col min="7170" max="7171" width="8.59765625" style="32" customWidth="1"/>
    <col min="7172" max="7424" width="8.796875" style="32"/>
    <col min="7425" max="7425" width="10.8984375" style="32" customWidth="1"/>
    <col min="7426" max="7427" width="8.59765625" style="32" customWidth="1"/>
    <col min="7428" max="7680" width="8.796875" style="32"/>
    <col min="7681" max="7681" width="10.8984375" style="32" customWidth="1"/>
    <col min="7682" max="7683" width="8.59765625" style="32" customWidth="1"/>
    <col min="7684" max="7936" width="8.796875" style="32"/>
    <col min="7937" max="7937" width="10.8984375" style="32" customWidth="1"/>
    <col min="7938" max="7939" width="8.59765625" style="32" customWidth="1"/>
    <col min="7940" max="8192" width="8.796875" style="32"/>
    <col min="8193" max="8193" width="10.8984375" style="32" customWidth="1"/>
    <col min="8194" max="8195" width="8.59765625" style="32" customWidth="1"/>
    <col min="8196" max="8448" width="8.796875" style="32"/>
    <col min="8449" max="8449" width="10.8984375" style="32" customWidth="1"/>
    <col min="8450" max="8451" width="8.59765625" style="32" customWidth="1"/>
    <col min="8452" max="8704" width="8.796875" style="32"/>
    <col min="8705" max="8705" width="10.8984375" style="32" customWidth="1"/>
    <col min="8706" max="8707" width="8.59765625" style="32" customWidth="1"/>
    <col min="8708" max="8960" width="8.796875" style="32"/>
    <col min="8961" max="8961" width="10.8984375" style="32" customWidth="1"/>
    <col min="8962" max="8963" width="8.59765625" style="32" customWidth="1"/>
    <col min="8964" max="9216" width="8.796875" style="32"/>
    <col min="9217" max="9217" width="10.8984375" style="32" customWidth="1"/>
    <col min="9218" max="9219" width="8.59765625" style="32" customWidth="1"/>
    <col min="9220" max="9472" width="8.796875" style="32"/>
    <col min="9473" max="9473" width="10.8984375" style="32" customWidth="1"/>
    <col min="9474" max="9475" width="8.59765625" style="32" customWidth="1"/>
    <col min="9476" max="9728" width="8.796875" style="32"/>
    <col min="9729" max="9729" width="10.8984375" style="32" customWidth="1"/>
    <col min="9730" max="9731" width="8.59765625" style="32" customWidth="1"/>
    <col min="9732" max="9984" width="8.796875" style="32"/>
    <col min="9985" max="9985" width="10.8984375" style="32" customWidth="1"/>
    <col min="9986" max="9987" width="8.59765625" style="32" customWidth="1"/>
    <col min="9988" max="10240" width="8.796875" style="32"/>
    <col min="10241" max="10241" width="10.8984375" style="32" customWidth="1"/>
    <col min="10242" max="10243" width="8.59765625" style="32" customWidth="1"/>
    <col min="10244" max="10496" width="8.796875" style="32"/>
    <col min="10497" max="10497" width="10.8984375" style="32" customWidth="1"/>
    <col min="10498" max="10499" width="8.59765625" style="32" customWidth="1"/>
    <col min="10500" max="10752" width="8.796875" style="32"/>
    <col min="10753" max="10753" width="10.8984375" style="32" customWidth="1"/>
    <col min="10754" max="10755" width="8.59765625" style="32" customWidth="1"/>
    <col min="10756" max="11008" width="8.796875" style="32"/>
    <col min="11009" max="11009" width="10.8984375" style="32" customWidth="1"/>
    <col min="11010" max="11011" width="8.59765625" style="32" customWidth="1"/>
    <col min="11012" max="11264" width="8.796875" style="32"/>
    <col min="11265" max="11265" width="10.8984375" style="32" customWidth="1"/>
    <col min="11266" max="11267" width="8.59765625" style="32" customWidth="1"/>
    <col min="11268" max="11520" width="8.796875" style="32"/>
    <col min="11521" max="11521" width="10.8984375" style="32" customWidth="1"/>
    <col min="11522" max="11523" width="8.59765625" style="32" customWidth="1"/>
    <col min="11524" max="11776" width="8.796875" style="32"/>
    <col min="11777" max="11777" width="10.8984375" style="32" customWidth="1"/>
    <col min="11778" max="11779" width="8.59765625" style="32" customWidth="1"/>
    <col min="11780" max="12032" width="8.796875" style="32"/>
    <col min="12033" max="12033" width="10.8984375" style="32" customWidth="1"/>
    <col min="12034" max="12035" width="8.59765625" style="32" customWidth="1"/>
    <col min="12036" max="12288" width="8.796875" style="32"/>
    <col min="12289" max="12289" width="10.8984375" style="32" customWidth="1"/>
    <col min="12290" max="12291" width="8.59765625" style="32" customWidth="1"/>
    <col min="12292" max="12544" width="8.796875" style="32"/>
    <col min="12545" max="12545" width="10.8984375" style="32" customWidth="1"/>
    <col min="12546" max="12547" width="8.59765625" style="32" customWidth="1"/>
    <col min="12548" max="12800" width="8.796875" style="32"/>
    <col min="12801" max="12801" width="10.8984375" style="32" customWidth="1"/>
    <col min="12802" max="12803" width="8.59765625" style="32" customWidth="1"/>
    <col min="12804" max="13056" width="8.796875" style="32"/>
    <col min="13057" max="13057" width="10.8984375" style="32" customWidth="1"/>
    <col min="13058" max="13059" width="8.59765625" style="32" customWidth="1"/>
    <col min="13060" max="13312" width="8.796875" style="32"/>
    <col min="13313" max="13313" width="10.8984375" style="32" customWidth="1"/>
    <col min="13314" max="13315" width="8.59765625" style="32" customWidth="1"/>
    <col min="13316" max="13568" width="8.796875" style="32"/>
    <col min="13569" max="13569" width="10.8984375" style="32" customWidth="1"/>
    <col min="13570" max="13571" width="8.59765625" style="32" customWidth="1"/>
    <col min="13572" max="13824" width="8.796875" style="32"/>
    <col min="13825" max="13825" width="10.8984375" style="32" customWidth="1"/>
    <col min="13826" max="13827" width="8.59765625" style="32" customWidth="1"/>
    <col min="13828" max="14080" width="8.796875" style="32"/>
    <col min="14081" max="14081" width="10.8984375" style="32" customWidth="1"/>
    <col min="14082" max="14083" width="8.59765625" style="32" customWidth="1"/>
    <col min="14084" max="14336" width="8.796875" style="32"/>
    <col min="14337" max="14337" width="10.8984375" style="32" customWidth="1"/>
    <col min="14338" max="14339" width="8.59765625" style="32" customWidth="1"/>
    <col min="14340" max="14592" width="8.796875" style="32"/>
    <col min="14593" max="14593" width="10.8984375" style="32" customWidth="1"/>
    <col min="14594" max="14595" width="8.59765625" style="32" customWidth="1"/>
    <col min="14596" max="14848" width="8.796875" style="32"/>
    <col min="14849" max="14849" width="10.8984375" style="32" customWidth="1"/>
    <col min="14850" max="14851" width="8.59765625" style="32" customWidth="1"/>
    <col min="14852" max="15104" width="8.796875" style="32"/>
    <col min="15105" max="15105" width="10.8984375" style="32" customWidth="1"/>
    <col min="15106" max="15107" width="8.59765625" style="32" customWidth="1"/>
    <col min="15108" max="15360" width="8.796875" style="32"/>
    <col min="15361" max="15361" width="10.8984375" style="32" customWidth="1"/>
    <col min="15362" max="15363" width="8.59765625" style="32" customWidth="1"/>
    <col min="15364" max="15616" width="8.796875" style="32"/>
    <col min="15617" max="15617" width="10.8984375" style="32" customWidth="1"/>
    <col min="15618" max="15619" width="8.59765625" style="32" customWidth="1"/>
    <col min="15620" max="15872" width="8.796875" style="32"/>
    <col min="15873" max="15873" width="10.8984375" style="32" customWidth="1"/>
    <col min="15874" max="15875" width="8.59765625" style="32" customWidth="1"/>
    <col min="15876" max="16128" width="8.796875" style="32"/>
    <col min="16129" max="16129" width="10.8984375" style="32" customWidth="1"/>
    <col min="16130" max="16131" width="8.59765625" style="32" customWidth="1"/>
    <col min="16132" max="16384" width="8.796875" style="32"/>
  </cols>
  <sheetData>
    <row r="1" spans="1:10" s="1" customFormat="1" ht="26.25">
      <c r="A1" s="95" t="s">
        <v>37</v>
      </c>
      <c r="B1" s="95"/>
      <c r="C1" s="95"/>
      <c r="D1" s="95"/>
      <c r="E1" s="95"/>
      <c r="F1" s="95"/>
      <c r="G1" s="95"/>
      <c r="H1" s="95"/>
      <c r="I1" s="95"/>
      <c r="J1" s="95"/>
    </row>
    <row r="2" spans="1:10" ht="12.75" customHeight="1">
      <c r="A2" s="43"/>
      <c r="B2" s="43"/>
      <c r="C2" s="43"/>
    </row>
    <row r="3" spans="1:10">
      <c r="A3" s="35" t="s">
        <v>38</v>
      </c>
    </row>
    <row r="4" spans="1:10">
      <c r="A4" s="44" t="s">
        <v>39</v>
      </c>
      <c r="B4" s="45">
        <v>100000</v>
      </c>
    </row>
    <row r="5" spans="1:10">
      <c r="A5" s="44" t="s">
        <v>40</v>
      </c>
      <c r="B5" s="46">
        <v>0.06</v>
      </c>
    </row>
    <row r="7" spans="1:10">
      <c r="A7" s="35" t="s">
        <v>41</v>
      </c>
    </row>
    <row r="8" spans="1:10">
      <c r="A8" s="44" t="s">
        <v>42</v>
      </c>
      <c r="B8" s="45">
        <v>20000</v>
      </c>
    </row>
    <row r="9" spans="1:10">
      <c r="A9" s="44" t="s">
        <v>43</v>
      </c>
      <c r="B9" s="32">
        <v>20</v>
      </c>
    </row>
    <row r="10" spans="1:10">
      <c r="A10" s="44" t="s">
        <v>44</v>
      </c>
      <c r="B10" s="41">
        <v>-100</v>
      </c>
    </row>
    <row r="12" spans="1:10" ht="35.25" customHeight="1">
      <c r="A12" s="35" t="s">
        <v>45</v>
      </c>
      <c r="B12" s="47" t="s">
        <v>46</v>
      </c>
      <c r="C12" s="47" t="s">
        <v>47</v>
      </c>
    </row>
    <row r="13" spans="1:10">
      <c r="A13" s="44" t="s">
        <v>36</v>
      </c>
      <c r="B13" s="41">
        <f>PMT(Interest_Rate / 12, Term * 12, House_Price-Down_Payment)</f>
        <v>-573.14484678254098</v>
      </c>
      <c r="C13" s="41">
        <f>B13+Paydown</f>
        <v>-673.14484678254098</v>
      </c>
    </row>
    <row r="14" spans="1:10">
      <c r="A14" s="44" t="s">
        <v>48</v>
      </c>
      <c r="B14" s="41">
        <f>B13*Term*12</f>
        <v>-137554.76322780986</v>
      </c>
      <c r="C14" s="41">
        <f>C13*C16*12</f>
        <v>-121733.03871195961</v>
      </c>
    </row>
    <row r="15" spans="1:10">
      <c r="A15" s="44" t="s">
        <v>49</v>
      </c>
      <c r="B15" s="48" t="e">
        <f>NA()</f>
        <v>#N/A</v>
      </c>
      <c r="C15" s="48">
        <f>C14-B14</f>
        <v>15821.724515850248</v>
      </c>
    </row>
    <row r="16" spans="1:10">
      <c r="A16" s="44" t="s">
        <v>50</v>
      </c>
      <c r="B16" s="48" t="e">
        <f>NA()</f>
        <v>#N/A</v>
      </c>
      <c r="C16" s="49">
        <f>NPER(Interest_Rate/12,C13,House_Price-Down_Payment)/12</f>
        <v>15.070188743404954</v>
      </c>
    </row>
  </sheetData>
  <scenarios current="0" show="0">
    <scenario name="Best Case" locked="1" count="3" user="Paul McFedries" comment="Mortgage Analysis - Best Case Scenario:&#10; - maximum down payment&#10; - minimum term&#10; - maximum monthly paydown">
      <inputCells r="B8" val="20000" numFmtId="165"/>
      <inputCells r="B9" val="20"/>
      <inputCells r="B10" val="-100" numFmtId="166"/>
    </scenario>
    <scenario name="Worst Case" locked="1" count="3" user="Paul McFedries" comment="Mortgage Analysis - Worst Case Scenario&#10; - minimum down payment&#10; - maximum term&#10; - no monthly paydown&#10;">
      <inputCells r="B8" val="10000" numFmtId="165"/>
      <inputCells r="B9" val="30"/>
      <inputCells r="B10" val="0" numFmtId="166"/>
    </scenario>
    <scenario name="Likliest Case" locked="1" count="3" user="Paul McFedries" comment="Mortgage Analysis - Likliest Case Scenario:&#10; - average down payment&#10; - average term&#10; - average monthly paydown">
      <inputCells r="B8" val="15000" numFmtId="165"/>
      <inputCells r="B9" val="25"/>
      <inputCells r="B10" val="-50" numFmtId="166"/>
    </scenario>
  </scenarios>
  <mergeCells count="1">
    <mergeCell ref="A1:J1"/>
  </mergeCells>
  <pageMargins left="0.75" right="0.75" top="1" bottom="1" header="0.5" footer="0.5"/>
  <pageSetup orientation="portrait" r:id="rId1"/>
  <headerFooter alignWithMargins="0">
    <oddHeader>&amp;A</oddHeader>
    <oddFooter>Page &amp;P</oddFooter>
  </headerFooter>
</worksheet>
</file>

<file path=xl/worksheets/sheet5.xml><?xml version="1.0" encoding="utf-8"?>
<worksheet xmlns="http://schemas.openxmlformats.org/spreadsheetml/2006/main" xmlns:r="http://schemas.openxmlformats.org/officeDocument/2006/relationships">
  <sheetPr codeName="Sheet5"/>
  <dimension ref="A1:K12"/>
  <sheetViews>
    <sheetView showGridLines="0" topLeftCell="A49" workbookViewId="0">
      <selection activeCell="B13" sqref="B13"/>
    </sheetView>
  </sheetViews>
  <sheetFormatPr defaultRowHeight="18.75"/>
  <cols>
    <col min="2" max="2" width="19.796875" bestFit="1" customWidth="1"/>
    <col min="3" max="3" width="11.09765625" bestFit="1" customWidth="1"/>
  </cols>
  <sheetData>
    <row r="1" spans="1:11" ht="26.25">
      <c r="A1" s="95" t="s">
        <v>51</v>
      </c>
      <c r="B1" s="95"/>
      <c r="C1" s="95"/>
      <c r="D1" s="95"/>
      <c r="E1" s="95"/>
      <c r="F1" s="95"/>
      <c r="G1" s="95"/>
      <c r="H1" s="95"/>
      <c r="I1" s="95"/>
      <c r="J1" s="95"/>
      <c r="K1" s="95"/>
    </row>
    <row r="3" spans="1:11">
      <c r="B3" s="56" t="s">
        <v>52</v>
      </c>
      <c r="C3" s="51">
        <v>29.95</v>
      </c>
    </row>
    <row r="4" spans="1:11">
      <c r="B4" s="56" t="s">
        <v>25</v>
      </c>
      <c r="C4" s="52">
        <v>1</v>
      </c>
    </row>
    <row r="5" spans="1:11">
      <c r="B5" s="57" t="s">
        <v>53</v>
      </c>
      <c r="C5" s="53">
        <v>0.4</v>
      </c>
    </row>
    <row r="6" spans="1:11" ht="19.5" thickBot="1">
      <c r="B6" s="59" t="s">
        <v>23</v>
      </c>
      <c r="C6" s="60">
        <f>C4 * C3 * (1 - C5)</f>
        <v>17.97</v>
      </c>
    </row>
    <row r="7" spans="1:11" ht="19.5" thickTop="1">
      <c r="B7" s="56"/>
      <c r="C7" s="50"/>
    </row>
    <row r="8" spans="1:11">
      <c r="B8" s="58" t="s">
        <v>54</v>
      </c>
      <c r="C8" s="54">
        <v>12.63</v>
      </c>
    </row>
    <row r="9" spans="1:11">
      <c r="B9" s="57" t="s">
        <v>55</v>
      </c>
      <c r="C9" s="55">
        <v>750000</v>
      </c>
    </row>
    <row r="10" spans="1:11" ht="19.5" thickBot="1">
      <c r="B10" s="59" t="s">
        <v>24</v>
      </c>
      <c r="C10" s="60">
        <f>C4 * C8 + C9</f>
        <v>750012.63</v>
      </c>
    </row>
    <row r="11" spans="1:11" ht="19.5" thickTop="1">
      <c r="B11" s="56"/>
      <c r="C11" s="50"/>
    </row>
    <row r="12" spans="1:11">
      <c r="B12" s="56" t="s">
        <v>29</v>
      </c>
      <c r="C12" s="61">
        <f>C6 - C10</f>
        <v>-749994.66</v>
      </c>
    </row>
  </sheetData>
  <mergeCells count="1">
    <mergeCell ref="A1:K1"/>
  </mergeCells>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Sheet6"/>
  <dimension ref="A1:K18"/>
  <sheetViews>
    <sheetView showGridLines="0" topLeftCell="A43" workbookViewId="0">
      <selection activeCell="B14" sqref="B14"/>
    </sheetView>
  </sheetViews>
  <sheetFormatPr defaultRowHeight="18.75"/>
  <cols>
    <col min="2" max="2" width="16.3984375" bestFit="1" customWidth="1"/>
    <col min="3" max="3" width="14.296875" bestFit="1" customWidth="1"/>
    <col min="4" max="4" width="10.3984375" bestFit="1" customWidth="1"/>
  </cols>
  <sheetData>
    <row r="1" spans="1:11" ht="26.25">
      <c r="A1" s="95" t="s">
        <v>56</v>
      </c>
      <c r="B1" s="95"/>
      <c r="C1" s="95"/>
      <c r="D1" s="95"/>
      <c r="E1" s="95"/>
      <c r="F1" s="95"/>
      <c r="G1" s="95"/>
      <c r="H1" s="95"/>
      <c r="I1" s="95"/>
      <c r="J1" s="95"/>
      <c r="K1" s="95"/>
    </row>
    <row r="3" spans="1:11" ht="52.5" customHeight="1">
      <c r="B3" s="64"/>
      <c r="C3" s="65" t="s">
        <v>27</v>
      </c>
      <c r="D3" s="65" t="s">
        <v>28</v>
      </c>
    </row>
    <row r="4" spans="1:11">
      <c r="B4" s="66" t="s">
        <v>57</v>
      </c>
      <c r="C4" s="67">
        <v>24.95</v>
      </c>
      <c r="D4" s="67">
        <v>19.95</v>
      </c>
    </row>
    <row r="5" spans="1:11">
      <c r="B5" s="66" t="s">
        <v>58</v>
      </c>
      <c r="C5" s="68">
        <v>12705.970301081099</v>
      </c>
      <c r="D5" s="68">
        <v>10458.553018704539</v>
      </c>
    </row>
    <row r="6" spans="1:11" ht="19.5" thickBot="1">
      <c r="B6" s="69" t="s">
        <v>23</v>
      </c>
      <c r="C6" s="71">
        <f>C4 * C5</f>
        <v>317013.95901197341</v>
      </c>
      <c r="D6" s="71">
        <f>D4 * D5</f>
        <v>208648.13272315555</v>
      </c>
    </row>
    <row r="7" spans="1:11" ht="19.5" thickTop="1">
      <c r="B7" s="66"/>
      <c r="C7" s="72"/>
      <c r="D7" s="72"/>
    </row>
    <row r="8" spans="1:11">
      <c r="B8" s="66" t="s">
        <v>59</v>
      </c>
      <c r="C8" s="73">
        <v>12.5</v>
      </c>
      <c r="D8" s="73">
        <v>9.5</v>
      </c>
    </row>
    <row r="9" spans="1:11">
      <c r="B9" s="66" t="s">
        <v>26</v>
      </c>
      <c r="C9" s="73">
        <f>C8 * C5 - D5</f>
        <v>148366.07574480918</v>
      </c>
      <c r="D9" s="73">
        <f>D8 * D5 - C5</f>
        <v>86650.283376612031</v>
      </c>
    </row>
    <row r="10" spans="1:11">
      <c r="B10" s="66" t="s">
        <v>60</v>
      </c>
      <c r="C10" s="74">
        <v>100000</v>
      </c>
      <c r="D10" s="74">
        <v>75000</v>
      </c>
    </row>
    <row r="11" spans="1:11" ht="19.5" thickBot="1">
      <c r="B11" s="69" t="s">
        <v>61</v>
      </c>
      <c r="C11" s="71">
        <f>C9+C10</f>
        <v>248366.07574480918</v>
      </c>
      <c r="D11" s="71">
        <f>D9+D10</f>
        <v>161650.28337661203</v>
      </c>
    </row>
    <row r="12" spans="1:11" ht="19.5" thickTop="1">
      <c r="B12" s="66"/>
      <c r="C12" s="72"/>
      <c r="D12" s="72"/>
    </row>
    <row r="13" spans="1:11">
      <c r="B13" s="76" t="s">
        <v>62</v>
      </c>
      <c r="C13" s="77">
        <f>C6-C11</f>
        <v>68647.88326716423</v>
      </c>
      <c r="D13" s="77">
        <f>D6-D11</f>
        <v>46997.849346543517</v>
      </c>
    </row>
    <row r="14" spans="1:11" ht="19.5" thickBot="1">
      <c r="B14" s="75" t="s">
        <v>30</v>
      </c>
      <c r="C14" s="78">
        <f>(C6 - C11) / C6</f>
        <v>0.21654530128930835</v>
      </c>
      <c r="D14" s="78">
        <f>(D6 - D11) / D6</f>
        <v>0.22524931679548046</v>
      </c>
    </row>
    <row r="15" spans="1:11" ht="19.5" thickTop="1">
      <c r="B15" s="66"/>
      <c r="C15" s="70"/>
      <c r="D15" s="70"/>
    </row>
    <row r="16" spans="1:11">
      <c r="B16" s="66" t="s">
        <v>29</v>
      </c>
      <c r="C16" s="96">
        <f>C13+D13</f>
        <v>115645.73261370775</v>
      </c>
      <c r="D16" s="96"/>
    </row>
    <row r="17" spans="2:4">
      <c r="B17" s="66" t="s">
        <v>30</v>
      </c>
      <c r="C17" s="97">
        <f>((C6 + D6) - (C11 + D11)) / (C6 + D6)</f>
        <v>0.22000013779190195</v>
      </c>
      <c r="D17" s="97"/>
    </row>
    <row r="18" spans="2:4">
      <c r="B18" s="62"/>
      <c r="C18" s="63"/>
      <c r="D18" s="63"/>
    </row>
  </sheetData>
  <dataConsolidate/>
  <mergeCells count="3">
    <mergeCell ref="A1:K1"/>
    <mergeCell ref="C16:D16"/>
    <mergeCell ref="C17:D17"/>
  </mergeCells>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Sheet7"/>
  <dimension ref="A1:J21"/>
  <sheetViews>
    <sheetView topLeftCell="A73" workbookViewId="0">
      <selection activeCell="D3" sqref="D3"/>
    </sheetView>
  </sheetViews>
  <sheetFormatPr defaultRowHeight="15.75"/>
  <cols>
    <col min="1" max="1" width="15.3984375" style="81" customWidth="1"/>
    <col min="2" max="3" width="12.3984375" style="81" bestFit="1" customWidth="1"/>
    <col min="4" max="4" width="13.19921875" style="81" bestFit="1" customWidth="1"/>
    <col min="5" max="5" width="8.8984375" style="81" customWidth="1"/>
    <col min="6" max="16384" width="8.796875" style="81"/>
  </cols>
  <sheetData>
    <row r="1" spans="1:10" s="87" customFormat="1" ht="26.25" customHeight="1">
      <c r="A1" s="95" t="s">
        <v>63</v>
      </c>
      <c r="B1" s="95"/>
      <c r="C1" s="95"/>
      <c r="D1" s="95"/>
      <c r="E1" s="95"/>
      <c r="F1" s="95"/>
      <c r="G1" s="95"/>
      <c r="H1" s="95"/>
      <c r="I1" s="95"/>
      <c r="J1" s="95"/>
    </row>
    <row r="2" spans="1:10" ht="19.5" thickBot="1">
      <c r="A2" s="85" t="s">
        <v>64</v>
      </c>
      <c r="B2" s="86" t="s">
        <v>65</v>
      </c>
      <c r="C2" s="86" t="s">
        <v>66</v>
      </c>
      <c r="D2" s="86" t="s">
        <v>67</v>
      </c>
    </row>
    <row r="3" spans="1:10" ht="19.5" thickTop="1">
      <c r="A3" s="82" t="s">
        <v>0</v>
      </c>
      <c r="B3" s="83">
        <v>996336</v>
      </c>
      <c r="C3" s="83">
        <v>1014852</v>
      </c>
      <c r="D3" s="84">
        <f>(C3 - B3) / B3</f>
        <v>1.858409211350388E-2</v>
      </c>
    </row>
    <row r="4" spans="1:10" ht="18.75">
      <c r="A4" s="82" t="s">
        <v>1</v>
      </c>
      <c r="B4" s="83">
        <v>606731</v>
      </c>
      <c r="C4" s="83">
        <v>673004</v>
      </c>
      <c r="D4" s="84">
        <f t="shared" ref="D4:D21" si="0">(C4 - B4) / B4</f>
        <v>0.10922962564958771</v>
      </c>
      <c r="F4" s="88"/>
    </row>
    <row r="5" spans="1:10" ht="18.75">
      <c r="A5" s="82" t="s">
        <v>2</v>
      </c>
      <c r="B5" s="83">
        <v>622781</v>
      </c>
      <c r="C5" s="83">
        <v>967580</v>
      </c>
      <c r="D5" s="84">
        <f t="shared" si="0"/>
        <v>0.55364405786303694</v>
      </c>
      <c r="F5" s="88"/>
    </row>
    <row r="6" spans="1:10" ht="18.75">
      <c r="A6" s="82" t="s">
        <v>3</v>
      </c>
      <c r="B6" s="83">
        <v>765327</v>
      </c>
      <c r="C6" s="83">
        <v>771399</v>
      </c>
      <c r="D6" s="84">
        <f t="shared" si="0"/>
        <v>7.9338635642019692E-3</v>
      </c>
    </row>
    <row r="7" spans="1:10" ht="18.75">
      <c r="A7" s="82" t="s">
        <v>4</v>
      </c>
      <c r="B7" s="83">
        <v>863589</v>
      </c>
      <c r="C7" s="83">
        <v>827213</v>
      </c>
      <c r="D7" s="84">
        <f t="shared" si="0"/>
        <v>-4.2121889000438867E-2</v>
      </c>
    </row>
    <row r="8" spans="1:10" ht="18.75">
      <c r="A8" s="82" t="s">
        <v>5</v>
      </c>
      <c r="B8" s="83">
        <v>795518</v>
      </c>
      <c r="C8" s="83">
        <v>755424</v>
      </c>
      <c r="D8" s="84">
        <f t="shared" si="0"/>
        <v>-5.0399865245035314E-2</v>
      </c>
    </row>
    <row r="9" spans="1:10" ht="18.75">
      <c r="A9" s="82" t="s">
        <v>6</v>
      </c>
      <c r="B9" s="83">
        <v>722740</v>
      </c>
      <c r="C9" s="83">
        <v>626945</v>
      </c>
      <c r="D9" s="84">
        <f t="shared" si="0"/>
        <v>-0.13254420676868583</v>
      </c>
    </row>
    <row r="10" spans="1:10" ht="18.75">
      <c r="A10" s="82" t="s">
        <v>7</v>
      </c>
      <c r="B10" s="83">
        <v>992059</v>
      </c>
      <c r="C10" s="83">
        <v>899542</v>
      </c>
      <c r="D10" s="84">
        <f t="shared" si="0"/>
        <v>-9.3257558270223848E-2</v>
      </c>
    </row>
    <row r="11" spans="1:10" ht="18.75">
      <c r="A11" s="82" t="s">
        <v>8</v>
      </c>
      <c r="B11" s="83">
        <v>659380</v>
      </c>
      <c r="C11" s="83">
        <v>827932</v>
      </c>
      <c r="D11" s="84">
        <f t="shared" si="0"/>
        <v>0.25562194789044251</v>
      </c>
    </row>
    <row r="12" spans="1:10" ht="18.75">
      <c r="A12" s="82" t="s">
        <v>9</v>
      </c>
      <c r="B12" s="83">
        <v>509623</v>
      </c>
      <c r="C12" s="83">
        <v>569609</v>
      </c>
      <c r="D12" s="84">
        <f t="shared" si="0"/>
        <v>0.11770661842185302</v>
      </c>
    </row>
    <row r="13" spans="1:10" ht="18.75">
      <c r="A13" s="82" t="s">
        <v>10</v>
      </c>
      <c r="B13" s="83">
        <v>987777</v>
      </c>
      <c r="C13" s="83">
        <v>855471</v>
      </c>
      <c r="D13" s="84">
        <f t="shared" si="0"/>
        <v>-0.13394318758181251</v>
      </c>
    </row>
    <row r="14" spans="1:10" ht="18.75">
      <c r="A14" s="82" t="s">
        <v>11</v>
      </c>
      <c r="B14" s="83">
        <v>685091</v>
      </c>
      <c r="C14" s="83">
        <v>692182</v>
      </c>
      <c r="D14" s="84">
        <f t="shared" si="0"/>
        <v>1.0350449794260908E-2</v>
      </c>
    </row>
    <row r="15" spans="1:10" ht="18.75">
      <c r="A15" s="82" t="s">
        <v>12</v>
      </c>
      <c r="B15" s="83">
        <v>540484</v>
      </c>
      <c r="C15" s="83">
        <v>693762</v>
      </c>
      <c r="D15" s="84">
        <f t="shared" si="0"/>
        <v>0.28359396392862696</v>
      </c>
    </row>
    <row r="16" spans="1:10" ht="18.75">
      <c r="A16" s="82" t="s">
        <v>13</v>
      </c>
      <c r="B16" s="83">
        <v>650733</v>
      </c>
      <c r="C16" s="83">
        <v>823034</v>
      </c>
      <c r="D16" s="84">
        <f t="shared" si="0"/>
        <v>0.2647798713143486</v>
      </c>
    </row>
    <row r="17" spans="1:4" ht="18.75">
      <c r="A17" s="82" t="s">
        <v>14</v>
      </c>
      <c r="B17" s="83">
        <v>509863</v>
      </c>
      <c r="C17" s="83">
        <v>511569</v>
      </c>
      <c r="D17" s="84">
        <f t="shared" si="0"/>
        <v>3.3459968658247413E-3</v>
      </c>
    </row>
    <row r="18" spans="1:4" ht="18.75">
      <c r="A18" s="82" t="s">
        <v>15</v>
      </c>
      <c r="B18" s="83">
        <v>503699</v>
      </c>
      <c r="C18" s="83">
        <v>975455</v>
      </c>
      <c r="D18" s="84">
        <f t="shared" si="0"/>
        <v>0.9365831577986059</v>
      </c>
    </row>
    <row r="19" spans="1:4" ht="18.75">
      <c r="A19" s="82" t="s">
        <v>16</v>
      </c>
      <c r="B19" s="83">
        <v>630263</v>
      </c>
      <c r="C19" s="83">
        <v>599514</v>
      </c>
      <c r="D19" s="84">
        <f t="shared" si="0"/>
        <v>-4.8787569633629138E-2</v>
      </c>
    </row>
    <row r="20" spans="1:4" ht="18.75">
      <c r="A20" s="82" t="s">
        <v>17</v>
      </c>
      <c r="B20" s="83">
        <v>645791</v>
      </c>
      <c r="C20" s="83">
        <v>1029456</v>
      </c>
      <c r="D20" s="84">
        <f t="shared" si="0"/>
        <v>0.59410087783818599</v>
      </c>
    </row>
    <row r="21" spans="1:4" ht="18.75">
      <c r="A21" s="82" t="s">
        <v>18</v>
      </c>
      <c r="B21" s="83">
        <v>592802</v>
      </c>
      <c r="C21" s="83">
        <v>652171</v>
      </c>
      <c r="D21" s="84">
        <f t="shared" si="0"/>
        <v>0.100149797065462</v>
      </c>
    </row>
  </sheetData>
  <mergeCells count="1">
    <mergeCell ref="A1:J1"/>
  </mergeCells>
  <conditionalFormatting sqref="B3:D21">
    <cfRule type="cellIs" dxfId="0" priority="3" operator="lessThan">
      <formula>514727.933</formula>
    </cfRule>
  </conditionalFormatting>
  <conditionalFormatting sqref="F18:F19">
    <cfRule type="dataBar" priority="2">
      <dataBar>
        <cfvo type="min" val="0"/>
        <cfvo type="max" val="0"/>
        <color rgb="FFFFB628"/>
      </dataBar>
    </cfRule>
  </conditionalFormatting>
  <conditionalFormatting sqref="C3:C21">
    <cfRule type="dataBar" priority="1">
      <dataBar>
        <cfvo type="min" val="0"/>
        <cfvo type="max" val="0"/>
        <color rgb="FF638EC6"/>
      </dataBar>
    </cfRule>
  </conditionalFormatting>
  <pageMargins left="0.7" right="0.7" top="0.75" bottom="0.75" header="0.3" footer="0.3"/>
  <pageSetup orientation="portrait" horizontalDpi="200" verticalDpi="200" r:id="rId1"/>
</worksheet>
</file>

<file path=xl/worksheets/sheet8.xml><?xml version="1.0" encoding="utf-8"?>
<worksheet xmlns="http://schemas.openxmlformats.org/spreadsheetml/2006/main" xmlns:r="http://schemas.openxmlformats.org/officeDocument/2006/relationships">
  <sheetPr codeName="Sheet9"/>
  <dimension ref="A1:J26"/>
  <sheetViews>
    <sheetView tabSelected="1" topLeftCell="A40" zoomScale="58" zoomScaleNormal="58" workbookViewId="0">
      <selection activeCell="A2" sqref="A2"/>
    </sheetView>
  </sheetViews>
  <sheetFormatPr defaultRowHeight="15.75" customHeight="1"/>
  <cols>
    <col min="1" max="1" width="45.09765625" style="81" bestFit="1" customWidth="1"/>
    <col min="2" max="2" width="8.796875" style="81" customWidth="1"/>
    <col min="3" max="3" width="7.69921875" style="93" bestFit="1" customWidth="1"/>
    <col min="4" max="16384" width="8.796875" style="81"/>
  </cols>
  <sheetData>
    <row r="1" spans="1:10" s="87" customFormat="1" ht="26.25" customHeight="1">
      <c r="A1" s="95" t="s">
        <v>93</v>
      </c>
      <c r="B1" s="95"/>
      <c r="C1" s="95"/>
      <c r="D1" s="95"/>
      <c r="E1" s="95"/>
      <c r="F1" s="95"/>
      <c r="G1" s="95"/>
      <c r="H1" s="95"/>
      <c r="I1" s="95"/>
      <c r="J1" s="95"/>
    </row>
    <row r="2" spans="1:10" ht="21.75" customHeight="1" thickBot="1">
      <c r="A2" s="79" t="s">
        <v>68</v>
      </c>
      <c r="B2" s="80" t="s">
        <v>31</v>
      </c>
      <c r="C2" s="91" t="s">
        <v>19</v>
      </c>
    </row>
    <row r="3" spans="1:10" ht="15.75" customHeight="1" thickTop="1">
      <c r="A3" s="89" t="s">
        <v>71</v>
      </c>
      <c r="B3" s="90">
        <v>20</v>
      </c>
      <c r="C3" s="92">
        <v>200</v>
      </c>
    </row>
    <row r="4" spans="1:10" ht="15.75" customHeight="1">
      <c r="A4" s="89" t="s">
        <v>72</v>
      </c>
      <c r="B4" s="90">
        <v>487</v>
      </c>
      <c r="C4" s="92">
        <v>6818</v>
      </c>
    </row>
    <row r="5" spans="1:10" ht="15.75" customHeight="1">
      <c r="A5" s="89" t="s">
        <v>73</v>
      </c>
      <c r="B5" s="90">
        <v>100</v>
      </c>
      <c r="C5" s="92">
        <v>2500</v>
      </c>
    </row>
    <row r="6" spans="1:10" ht="15.75" customHeight="1">
      <c r="A6" s="89" t="s">
        <v>74</v>
      </c>
      <c r="B6" s="90">
        <v>40</v>
      </c>
      <c r="C6" s="92">
        <v>880</v>
      </c>
    </row>
    <row r="7" spans="1:10" ht="15.75" customHeight="1">
      <c r="A7" s="89" t="s">
        <v>87</v>
      </c>
      <c r="B7" s="90">
        <v>40</v>
      </c>
      <c r="C7" s="92">
        <v>720</v>
      </c>
    </row>
    <row r="8" spans="1:10" ht="15.75" customHeight="1">
      <c r="A8" s="89" t="s">
        <v>75</v>
      </c>
      <c r="B8" s="90">
        <v>200</v>
      </c>
      <c r="C8" s="92">
        <v>2550</v>
      </c>
    </row>
    <row r="9" spans="1:10" ht="15.75" customHeight="1">
      <c r="A9" s="89" t="s">
        <v>76</v>
      </c>
      <c r="B9" s="90">
        <v>85</v>
      </c>
      <c r="C9" s="92">
        <v>782</v>
      </c>
    </row>
    <row r="10" spans="1:10" ht="15.75" customHeight="1">
      <c r="A10" s="89" t="s">
        <v>84</v>
      </c>
      <c r="B10" s="90">
        <v>290</v>
      </c>
      <c r="C10" s="92">
        <v>2798.5</v>
      </c>
    </row>
    <row r="11" spans="1:10" ht="15.75" customHeight="1">
      <c r="A11" s="89" t="s">
        <v>77</v>
      </c>
      <c r="B11" s="90">
        <v>650</v>
      </c>
      <c r="C11" s="92">
        <v>29900</v>
      </c>
    </row>
    <row r="12" spans="1:10" ht="15.75" customHeight="1">
      <c r="A12" s="89" t="s">
        <v>78</v>
      </c>
      <c r="B12" s="90">
        <v>120</v>
      </c>
      <c r="C12" s="92">
        <v>2208</v>
      </c>
    </row>
    <row r="13" spans="1:10" ht="15.75" customHeight="1">
      <c r="A13" s="89" t="s">
        <v>79</v>
      </c>
      <c r="B13" s="90">
        <v>65</v>
      </c>
      <c r="C13" s="92">
        <v>2600</v>
      </c>
    </row>
    <row r="14" spans="1:10" ht="15.75" customHeight="1">
      <c r="A14" s="89" t="s">
        <v>80</v>
      </c>
      <c r="B14" s="90">
        <v>40</v>
      </c>
      <c r="C14" s="92">
        <v>2120</v>
      </c>
    </row>
    <row r="15" spans="1:10" ht="15.75" customHeight="1">
      <c r="A15" s="89" t="s">
        <v>82</v>
      </c>
      <c r="B15" s="90">
        <v>40</v>
      </c>
      <c r="C15" s="92">
        <v>1200</v>
      </c>
    </row>
    <row r="16" spans="1:10" ht="15.75" customHeight="1">
      <c r="A16" s="89" t="s">
        <v>81</v>
      </c>
      <c r="B16" s="90">
        <v>75</v>
      </c>
      <c r="C16" s="92">
        <v>262.5</v>
      </c>
    </row>
    <row r="17" spans="1:3" ht="15.75" customHeight="1">
      <c r="A17" s="89" t="s">
        <v>83</v>
      </c>
      <c r="B17" s="90">
        <v>40</v>
      </c>
      <c r="C17" s="92">
        <v>1560</v>
      </c>
    </row>
    <row r="18" spans="1:3" ht="15.75" customHeight="1">
      <c r="A18" s="89" t="s">
        <v>85</v>
      </c>
      <c r="B18" s="90">
        <v>10</v>
      </c>
      <c r="C18" s="92">
        <v>380</v>
      </c>
    </row>
    <row r="19" spans="1:3" ht="15.75" customHeight="1">
      <c r="A19" s="89" t="s">
        <v>86</v>
      </c>
      <c r="B19" s="90">
        <v>275</v>
      </c>
      <c r="C19" s="92">
        <v>822.25</v>
      </c>
    </row>
    <row r="20" spans="1:3" ht="15.75" customHeight="1">
      <c r="A20" s="89" t="s">
        <v>88</v>
      </c>
      <c r="B20" s="90">
        <v>40</v>
      </c>
      <c r="C20" s="92">
        <v>280</v>
      </c>
    </row>
    <row r="21" spans="1:3" ht="15.75" customHeight="1">
      <c r="A21" s="89" t="s">
        <v>89</v>
      </c>
      <c r="B21" s="90">
        <v>40</v>
      </c>
      <c r="C21" s="92">
        <v>3240</v>
      </c>
    </row>
    <row r="22" spans="1:3" ht="15.75" customHeight="1">
      <c r="A22" s="89" t="s">
        <v>69</v>
      </c>
      <c r="B22" s="90">
        <v>90</v>
      </c>
      <c r="C22" s="92">
        <v>3132</v>
      </c>
    </row>
    <row r="23" spans="1:3" ht="15.75" customHeight="1">
      <c r="A23" s="89" t="s">
        <v>90</v>
      </c>
      <c r="B23" s="90">
        <v>25</v>
      </c>
      <c r="C23" s="92">
        <v>533.75</v>
      </c>
    </row>
    <row r="24" spans="1:3" ht="15.75" customHeight="1">
      <c r="A24" s="89" t="s">
        <v>70</v>
      </c>
      <c r="B24" s="90">
        <v>100</v>
      </c>
      <c r="C24" s="92">
        <v>1950</v>
      </c>
    </row>
    <row r="25" spans="1:3" ht="15.75" customHeight="1">
      <c r="A25" s="89" t="s">
        <v>91</v>
      </c>
      <c r="B25" s="90">
        <v>20</v>
      </c>
      <c r="C25" s="92">
        <v>200</v>
      </c>
    </row>
    <row r="26" spans="1:3" ht="15.75" customHeight="1">
      <c r="A26" s="89" t="s">
        <v>92</v>
      </c>
      <c r="B26" s="90">
        <v>50</v>
      </c>
      <c r="C26" s="92">
        <v>500</v>
      </c>
    </row>
  </sheetData>
  <mergeCells count="1">
    <mergeCell ref="A1:J1"/>
  </mergeCells>
  <conditionalFormatting sqref="B3:B26">
    <cfRule type="dataBar" priority="1">
      <dataBar>
        <cfvo type="min" val="0"/>
        <cfvo type="max" val="0"/>
        <color rgb="FF638EC6"/>
      </dataBar>
    </cfRule>
  </conditionalFormatting>
  <pageMargins left="0.7" right="0.7" top="0.75" bottom="0.75" header="0.3" footer="0.3"/>
  <pageSetup orientation="portrait" horizontalDpi="200" verticalDpi="200" r:id="rId1"/>
</worksheet>
</file>

<file path=xl/worksheets/sheet9.xml><?xml version="1.0" encoding="utf-8"?>
<worksheet xmlns="http://schemas.openxmlformats.org/spreadsheetml/2006/main" xmlns:r="http://schemas.openxmlformats.org/officeDocument/2006/relationships">
  <sheetPr codeName="Sheet8"/>
  <dimension ref="A1:K56"/>
  <sheetViews>
    <sheetView topLeftCell="A73" workbookViewId="0">
      <selection activeCell="A84" sqref="A84"/>
    </sheetView>
  </sheetViews>
  <sheetFormatPr defaultRowHeight="15.75"/>
  <cols>
    <col min="1" max="1" width="13.296875" style="81" customWidth="1"/>
    <col min="2" max="11" width="8.296875" style="81" customWidth="1"/>
    <col min="12" max="16384" width="8.796875" style="81"/>
  </cols>
  <sheetData>
    <row r="1" spans="1:11" s="94" customFormat="1" ht="26.25">
      <c r="A1" s="95" t="s">
        <v>94</v>
      </c>
      <c r="B1" s="95"/>
      <c r="C1" s="95"/>
      <c r="D1" s="95"/>
      <c r="E1" s="95"/>
      <c r="F1" s="95"/>
      <c r="G1" s="95"/>
      <c r="H1" s="95"/>
      <c r="I1" s="95"/>
      <c r="J1" s="95"/>
      <c r="K1" s="95"/>
    </row>
    <row r="2" spans="1:11" s="82" customFormat="1" ht="15">
      <c r="A2" s="82" t="s">
        <v>95</v>
      </c>
      <c r="B2" s="82">
        <v>2004</v>
      </c>
      <c r="C2" s="82">
        <v>2003</v>
      </c>
      <c r="D2" s="82">
        <v>2002</v>
      </c>
      <c r="E2" s="82">
        <v>2001</v>
      </c>
      <c r="F2" s="82">
        <v>2000</v>
      </c>
      <c r="G2" s="82">
        <v>1999</v>
      </c>
      <c r="H2" s="82">
        <v>1998</v>
      </c>
      <c r="I2" s="82">
        <v>1997</v>
      </c>
      <c r="J2" s="82">
        <v>1996</v>
      </c>
      <c r="K2" s="82">
        <v>1995</v>
      </c>
    </row>
    <row r="3" spans="1:11">
      <c r="A3" s="82" t="s">
        <v>20</v>
      </c>
      <c r="B3" s="81">
        <v>2.2000000000000002</v>
      </c>
      <c r="C3" s="81">
        <v>0.8</v>
      </c>
      <c r="D3" s="81">
        <v>1.2</v>
      </c>
      <c r="E3" s="81">
        <v>0.7</v>
      </c>
      <c r="F3" s="81">
        <v>3.4</v>
      </c>
      <c r="G3" s="81">
        <v>3.3</v>
      </c>
      <c r="H3" s="81">
        <v>3.6</v>
      </c>
      <c r="I3" s="81">
        <v>1.8</v>
      </c>
      <c r="J3" s="81">
        <v>2.6</v>
      </c>
      <c r="K3" s="81">
        <v>1.9</v>
      </c>
    </row>
    <row r="4" spans="1:11">
      <c r="A4" s="82" t="s">
        <v>96</v>
      </c>
      <c r="B4" s="81">
        <v>2.9</v>
      </c>
      <c r="C4" s="81">
        <v>1.3</v>
      </c>
      <c r="D4" s="81">
        <v>0.9</v>
      </c>
      <c r="E4" s="81">
        <v>0.7</v>
      </c>
      <c r="F4" s="81">
        <v>3.9</v>
      </c>
      <c r="G4" s="81">
        <v>3.2</v>
      </c>
      <c r="H4" s="81">
        <v>2</v>
      </c>
      <c r="I4" s="81">
        <v>3.5</v>
      </c>
      <c r="J4" s="81">
        <v>1.2</v>
      </c>
      <c r="K4" s="81">
        <v>2.4</v>
      </c>
    </row>
    <row r="5" spans="1:11">
      <c r="A5" s="82" t="s">
        <v>97</v>
      </c>
      <c r="B5" s="81">
        <v>2.9</v>
      </c>
      <c r="C5" s="81">
        <v>2</v>
      </c>
      <c r="D5" s="81">
        <v>3.4</v>
      </c>
      <c r="E5" s="81">
        <v>1.8</v>
      </c>
      <c r="F5" s="81">
        <v>5.3</v>
      </c>
      <c r="G5" s="81">
        <v>5.6</v>
      </c>
      <c r="H5" s="81">
        <v>4.0999999999999996</v>
      </c>
      <c r="I5" s="81">
        <v>4.2</v>
      </c>
      <c r="J5" s="81">
        <v>1.6</v>
      </c>
      <c r="K5" s="81">
        <v>2.8</v>
      </c>
    </row>
    <row r="6" spans="1:11">
      <c r="A6" s="82" t="s">
        <v>98</v>
      </c>
      <c r="B6" s="81">
        <v>2.4</v>
      </c>
      <c r="C6" s="81">
        <v>0.7</v>
      </c>
      <c r="D6" s="81">
        <v>0.5</v>
      </c>
      <c r="E6" s="81">
        <v>1.3</v>
      </c>
      <c r="F6" s="81">
        <v>2.8</v>
      </c>
      <c r="G6" s="81">
        <v>2.6</v>
      </c>
      <c r="H6" s="81">
        <v>2.5</v>
      </c>
      <c r="I6" s="81">
        <v>3</v>
      </c>
      <c r="J6" s="81">
        <v>2.5</v>
      </c>
      <c r="K6" s="81">
        <v>2.8</v>
      </c>
    </row>
    <row r="7" spans="1:11">
      <c r="A7" s="82" t="s">
        <v>99</v>
      </c>
      <c r="B7" s="81">
        <v>3.7</v>
      </c>
      <c r="C7" s="81">
        <v>2.4</v>
      </c>
      <c r="D7" s="81">
        <v>2.2000000000000002</v>
      </c>
      <c r="E7" s="81">
        <v>1.1000000000000001</v>
      </c>
      <c r="F7" s="81">
        <v>5.0999999999999996</v>
      </c>
      <c r="G7" s="81">
        <v>3.4</v>
      </c>
      <c r="H7" s="81">
        <v>5</v>
      </c>
      <c r="I7" s="81">
        <v>6.3</v>
      </c>
      <c r="J7" s="81">
        <v>3.9</v>
      </c>
      <c r="K7" s="81">
        <v>3.4</v>
      </c>
    </row>
    <row r="8" spans="1:11">
      <c r="A8" s="82" t="s">
        <v>100</v>
      </c>
      <c r="B8" s="81">
        <v>2.2999999999999998</v>
      </c>
      <c r="C8" s="81">
        <v>0.8</v>
      </c>
      <c r="D8" s="81">
        <v>1.2</v>
      </c>
      <c r="E8" s="81">
        <v>2.1</v>
      </c>
      <c r="F8" s="81">
        <v>4.0999999999999996</v>
      </c>
      <c r="G8" s="81">
        <v>3.3</v>
      </c>
      <c r="H8" s="81">
        <v>3.6</v>
      </c>
      <c r="I8" s="81">
        <v>2.4</v>
      </c>
      <c r="J8" s="81">
        <v>1.1000000000000001</v>
      </c>
      <c r="K8" s="81">
        <v>2.4</v>
      </c>
    </row>
    <row r="9" spans="1:11">
      <c r="A9" s="82" t="s">
        <v>101</v>
      </c>
      <c r="B9" s="81">
        <v>1.6</v>
      </c>
      <c r="C9" s="81">
        <v>0</v>
      </c>
      <c r="D9" s="81">
        <v>0.2</v>
      </c>
      <c r="E9" s="81">
        <v>1.2</v>
      </c>
      <c r="F9" s="81">
        <v>3.2</v>
      </c>
      <c r="G9" s="81">
        <v>2</v>
      </c>
      <c r="H9" s="81">
        <v>2</v>
      </c>
      <c r="I9" s="81">
        <v>1.8</v>
      </c>
      <c r="J9" s="81">
        <v>1</v>
      </c>
      <c r="K9" s="81">
        <v>1.9</v>
      </c>
    </row>
    <row r="10" spans="1:11">
      <c r="A10" s="82" t="s">
        <v>102</v>
      </c>
      <c r="B10" s="81">
        <v>4.2</v>
      </c>
      <c r="C10" s="81">
        <v>4.7</v>
      </c>
      <c r="D10" s="81">
        <v>3.8</v>
      </c>
      <c r="E10" s="81">
        <v>4.3</v>
      </c>
      <c r="F10" s="81">
        <v>4.5</v>
      </c>
      <c r="G10" s="81">
        <v>3.4</v>
      </c>
      <c r="H10" s="81">
        <v>3.4</v>
      </c>
      <c r="I10" s="81">
        <v>3.6</v>
      </c>
      <c r="J10" s="81">
        <v>2.4</v>
      </c>
      <c r="K10" s="81">
        <v>2.1</v>
      </c>
    </row>
    <row r="11" spans="1:11">
      <c r="A11" s="82" t="s">
        <v>103</v>
      </c>
      <c r="B11" s="81">
        <v>4.5999999999999996</v>
      </c>
      <c r="C11" s="81">
        <v>3.4</v>
      </c>
      <c r="D11" s="81">
        <v>3.8</v>
      </c>
      <c r="E11" s="81">
        <v>4.3</v>
      </c>
      <c r="F11" s="81">
        <v>6</v>
      </c>
      <c r="G11" s="81">
        <v>4.2</v>
      </c>
      <c r="H11" s="81">
        <v>4.9000000000000004</v>
      </c>
      <c r="I11" s="81">
        <v>4.5999999999999996</v>
      </c>
      <c r="J11" s="81">
        <v>1.3</v>
      </c>
      <c r="K11" s="81">
        <v>1.5</v>
      </c>
    </row>
    <row r="12" spans="1:11">
      <c r="A12" s="82" t="s">
        <v>104</v>
      </c>
      <c r="B12" s="81">
        <v>5.2</v>
      </c>
      <c r="C12" s="81">
        <v>4.2</v>
      </c>
      <c r="D12" s="81">
        <v>-2.1</v>
      </c>
      <c r="E12" s="81">
        <v>2.6</v>
      </c>
      <c r="F12" s="81">
        <v>5.7</v>
      </c>
      <c r="G12" s="81">
        <v>4.4000000000000004</v>
      </c>
      <c r="H12" s="81">
        <v>5.7</v>
      </c>
      <c r="I12" s="81">
        <v>4.7</v>
      </c>
      <c r="J12" s="81">
        <v>5.2</v>
      </c>
      <c r="K12" s="81">
        <v>0.1</v>
      </c>
    </row>
    <row r="13" spans="1:11">
      <c r="A13" s="82" t="s">
        <v>105</v>
      </c>
      <c r="B13" s="81">
        <v>4.9000000000000004</v>
      </c>
      <c r="C13" s="81">
        <v>3.7</v>
      </c>
      <c r="D13" s="81">
        <v>6.1</v>
      </c>
      <c r="E13" s="81">
        <v>6</v>
      </c>
      <c r="F13" s="81">
        <v>9.9</v>
      </c>
      <c r="G13" s="81">
        <v>11.1</v>
      </c>
      <c r="H13" s="81">
        <v>8.9</v>
      </c>
      <c r="I13" s="81">
        <v>10.8</v>
      </c>
      <c r="J13" s="81">
        <v>8.3000000000000007</v>
      </c>
      <c r="K13" s="81">
        <v>9.6</v>
      </c>
    </row>
    <row r="14" spans="1:11">
      <c r="A14" s="82" t="s">
        <v>106</v>
      </c>
      <c r="B14" s="81">
        <v>1.2</v>
      </c>
      <c r="C14" s="81">
        <v>0.3</v>
      </c>
      <c r="D14" s="81">
        <v>0.4</v>
      </c>
      <c r="E14" s="81">
        <v>1.8</v>
      </c>
      <c r="F14" s="81">
        <v>3</v>
      </c>
      <c r="G14" s="81">
        <v>1.7</v>
      </c>
      <c r="H14" s="81">
        <v>1.8</v>
      </c>
      <c r="I14" s="81">
        <v>2</v>
      </c>
      <c r="J14" s="81">
        <v>1.1000000000000001</v>
      </c>
      <c r="K14" s="81">
        <v>2.9</v>
      </c>
    </row>
    <row r="15" spans="1:11">
      <c r="A15" s="82" t="s">
        <v>107</v>
      </c>
      <c r="B15" s="81">
        <v>1.4</v>
      </c>
      <c r="C15" s="81">
        <v>-0.9</v>
      </c>
      <c r="D15" s="81">
        <v>0.6</v>
      </c>
      <c r="E15" s="81">
        <v>1.4</v>
      </c>
      <c r="F15" s="81">
        <v>3.5</v>
      </c>
      <c r="G15" s="81">
        <v>4</v>
      </c>
      <c r="H15" s="81">
        <v>4.3</v>
      </c>
      <c r="I15" s="81">
        <v>3.8</v>
      </c>
      <c r="J15" s="81">
        <v>3</v>
      </c>
      <c r="K15" s="81">
        <v>3</v>
      </c>
    </row>
    <row r="16" spans="1:11">
      <c r="A16" s="82" t="s">
        <v>108</v>
      </c>
      <c r="B16" s="81">
        <v>2.9</v>
      </c>
      <c r="C16" s="81">
        <v>0.4</v>
      </c>
      <c r="D16" s="81">
        <v>1.1000000000000001</v>
      </c>
      <c r="E16" s="81">
        <v>2.7</v>
      </c>
      <c r="F16" s="81">
        <v>2.8</v>
      </c>
      <c r="G16" s="81">
        <v>2.1</v>
      </c>
      <c r="H16" s="81">
        <v>2.6</v>
      </c>
      <c r="I16" s="81">
        <v>5.2</v>
      </c>
      <c r="J16" s="81">
        <v>5.3</v>
      </c>
      <c r="K16" s="81">
        <v>4.4000000000000004</v>
      </c>
    </row>
    <row r="17" spans="1:11">
      <c r="A17" s="82" t="s">
        <v>109</v>
      </c>
      <c r="B17" s="81">
        <v>5.4</v>
      </c>
      <c r="C17" s="81">
        <v>3.8</v>
      </c>
      <c r="D17" s="81">
        <v>1.4</v>
      </c>
      <c r="E17" s="81">
        <v>1</v>
      </c>
      <c r="F17" s="81">
        <v>4</v>
      </c>
      <c r="G17" s="81">
        <v>4.0999999999999996</v>
      </c>
      <c r="H17" s="81">
        <v>4.8</v>
      </c>
      <c r="I17" s="81">
        <v>6.8</v>
      </c>
      <c r="J17" s="81">
        <v>6</v>
      </c>
      <c r="K17" s="81">
        <v>7</v>
      </c>
    </row>
    <row r="18" spans="1:11">
      <c r="A18" s="82" t="s">
        <v>110</v>
      </c>
      <c r="B18" s="81">
        <v>1</v>
      </c>
      <c r="C18" s="81">
        <v>-1.1000000000000001</v>
      </c>
      <c r="D18" s="81">
        <v>0.4</v>
      </c>
      <c r="E18" s="81">
        <v>1.7</v>
      </c>
      <c r="F18" s="81">
        <v>3.4</v>
      </c>
      <c r="G18" s="81">
        <v>3.8</v>
      </c>
      <c r="H18" s="81">
        <v>4.5999999999999996</v>
      </c>
      <c r="I18" s="81">
        <v>4</v>
      </c>
      <c r="J18" s="81">
        <v>3.5</v>
      </c>
      <c r="K18" s="81">
        <v>4.3</v>
      </c>
    </row>
    <row r="19" spans="1:11">
      <c r="A19" s="82" t="s">
        <v>111</v>
      </c>
      <c r="B19" s="81">
        <v>7.1</v>
      </c>
      <c r="C19" s="81">
        <v>7.3</v>
      </c>
      <c r="D19" s="81">
        <v>4.7</v>
      </c>
      <c r="E19" s="81">
        <v>5.0999999999999996</v>
      </c>
      <c r="F19" s="81">
        <v>10</v>
      </c>
      <c r="G19" s="81">
        <v>6.4</v>
      </c>
      <c r="H19" s="81">
        <v>-5.3</v>
      </c>
      <c r="I19" s="81">
        <v>1.4</v>
      </c>
      <c r="J19" s="81">
        <v>-3.6</v>
      </c>
      <c r="K19" s="81">
        <v>-4.0999999999999996</v>
      </c>
    </row>
    <row r="20" spans="1:11">
      <c r="A20" s="82" t="s">
        <v>112</v>
      </c>
      <c r="B20" s="81">
        <v>3.1</v>
      </c>
      <c r="C20" s="81">
        <v>2.9</v>
      </c>
      <c r="D20" s="81">
        <v>2.7</v>
      </c>
      <c r="E20" s="81">
        <v>3.5</v>
      </c>
      <c r="F20" s="81">
        <v>4.4000000000000004</v>
      </c>
      <c r="G20" s="81">
        <v>4.2</v>
      </c>
      <c r="H20" s="81">
        <v>4.3</v>
      </c>
      <c r="I20" s="81">
        <v>4</v>
      </c>
      <c r="J20" s="81">
        <v>2.4</v>
      </c>
      <c r="K20" s="81">
        <v>2.8</v>
      </c>
    </row>
    <row r="21" spans="1:11">
      <c r="A21" s="82" t="s">
        <v>113</v>
      </c>
      <c r="B21" s="81">
        <v>3.6</v>
      </c>
      <c r="C21" s="81">
        <v>1.5</v>
      </c>
      <c r="D21" s="81">
        <v>2</v>
      </c>
      <c r="E21" s="81">
        <v>1</v>
      </c>
      <c r="F21" s="81">
        <v>4.3</v>
      </c>
      <c r="G21" s="81">
        <v>4.5999999999999996</v>
      </c>
      <c r="H21" s="81">
        <v>3.6</v>
      </c>
      <c r="I21" s="81">
        <v>2.4</v>
      </c>
      <c r="J21" s="81">
        <v>1.3</v>
      </c>
      <c r="K21" s="81">
        <v>4.0999999999999996</v>
      </c>
    </row>
    <row r="22" spans="1:11">
      <c r="A22" s="82" t="s">
        <v>114</v>
      </c>
      <c r="B22" s="81">
        <v>2.1</v>
      </c>
      <c r="C22" s="81">
        <v>-0.4</v>
      </c>
      <c r="D22" s="81">
        <v>0.3</v>
      </c>
      <c r="E22" s="81">
        <v>1</v>
      </c>
      <c r="F22" s="81">
        <v>3.6</v>
      </c>
      <c r="G22" s="81">
        <v>1.3</v>
      </c>
      <c r="H22" s="81">
        <v>2.8</v>
      </c>
      <c r="I22" s="81">
        <v>1.9</v>
      </c>
      <c r="J22" s="81">
        <v>0.5</v>
      </c>
      <c r="K22" s="81">
        <v>0.4</v>
      </c>
    </row>
    <row r="23" spans="1:11">
      <c r="A23" s="82" t="s">
        <v>115</v>
      </c>
      <c r="B23" s="81">
        <v>3.1</v>
      </c>
      <c r="C23" s="81">
        <v>2.2000000000000002</v>
      </c>
      <c r="D23" s="81">
        <v>1.8</v>
      </c>
      <c r="E23" s="81">
        <v>2.2999999999999998</v>
      </c>
      <c r="F23" s="81">
        <v>3.9</v>
      </c>
      <c r="G23" s="81">
        <v>2.9</v>
      </c>
      <c r="H23" s="81">
        <v>3.1</v>
      </c>
      <c r="I23" s="81">
        <v>3.3</v>
      </c>
      <c r="J23" s="81">
        <v>2.8</v>
      </c>
      <c r="K23" s="81">
        <v>2.9</v>
      </c>
    </row>
    <row r="24" spans="1:11">
      <c r="A24" s="82" t="s">
        <v>116</v>
      </c>
      <c r="B24" s="81">
        <v>4.2</v>
      </c>
      <c r="C24" s="81">
        <v>3.1</v>
      </c>
      <c r="D24" s="81">
        <v>1.9</v>
      </c>
      <c r="E24" s="81">
        <v>0.8</v>
      </c>
      <c r="F24" s="81">
        <v>3.7</v>
      </c>
      <c r="G24" s="81">
        <v>4.5</v>
      </c>
      <c r="H24" s="81">
        <v>4.2</v>
      </c>
      <c r="I24" s="81">
        <v>4.5</v>
      </c>
      <c r="J24" s="81">
        <v>3.7</v>
      </c>
      <c r="K24" s="81">
        <v>2.5</v>
      </c>
    </row>
    <row r="29" spans="1:11">
      <c r="A29" s="81" t="s">
        <v>117</v>
      </c>
    </row>
    <row r="30" spans="1:11">
      <c r="A30" s="81" t="s">
        <v>118</v>
      </c>
    </row>
    <row r="33" spans="1:1">
      <c r="A33" s="81" t="s">
        <v>119</v>
      </c>
    </row>
    <row r="34" spans="1:1">
      <c r="A34" s="81" t="s">
        <v>120</v>
      </c>
    </row>
    <row r="36" spans="1:1">
      <c r="A36" s="81" t="s">
        <v>121</v>
      </c>
    </row>
    <row r="37" spans="1:1">
      <c r="A37" s="81" t="s">
        <v>122</v>
      </c>
    </row>
    <row r="39" spans="1:1">
      <c r="A39" s="81" t="s">
        <v>123</v>
      </c>
    </row>
    <row r="41" spans="1:1">
      <c r="A41" s="81" t="s">
        <v>124</v>
      </c>
    </row>
    <row r="42" spans="1:1">
      <c r="A42" s="81" t="s">
        <v>125</v>
      </c>
    </row>
    <row r="44" spans="1:1">
      <c r="A44" s="81" t="s">
        <v>126</v>
      </c>
    </row>
    <row r="45" spans="1:1">
      <c r="A45" s="81" t="s">
        <v>127</v>
      </c>
    </row>
    <row r="47" spans="1:1">
      <c r="A47" s="81" t="s">
        <v>128</v>
      </c>
    </row>
    <row r="49" spans="1:1">
      <c r="A49" s="81" t="s">
        <v>129</v>
      </c>
    </row>
    <row r="51" spans="1:1">
      <c r="A51" s="81" t="s">
        <v>130</v>
      </c>
    </row>
    <row r="53" spans="1:1">
      <c r="A53" s="81" t="s">
        <v>131</v>
      </c>
    </row>
    <row r="54" spans="1:1">
      <c r="A54" s="81" t="s">
        <v>132</v>
      </c>
    </row>
    <row r="56" spans="1:1">
      <c r="A56" s="81" t="s">
        <v>133</v>
      </c>
    </row>
  </sheetData>
  <mergeCells count="1">
    <mergeCell ref="A1:K1"/>
  </mergeCells>
  <conditionalFormatting sqref="B3:K24">
    <cfRule type="cellIs" priority="1" stopIfTrue="1" operator="between">
      <formula>PERCENTILE($B$3:$K$24, 0.1)</formula>
      <formula>PERCENTILE($B$3:$K$24, 0.9)</formula>
    </cfRule>
    <cfRule type="iconSet" priority="2">
      <iconSet iconSet="3Arrows">
        <cfvo type="percent" val="0"/>
        <cfvo type="percentile" val="10"/>
        <cfvo type="percentile" val="90"/>
      </iconSet>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16</vt:i4>
      </vt:variant>
    </vt:vector>
  </HeadingPairs>
  <TitlesOfParts>
    <vt:vector size="25" baseType="lpstr">
      <vt:lpstr>Spłata pożyczki</vt:lpstr>
      <vt:lpstr>Spłata pożyczki (tabela)</vt:lpstr>
      <vt:lpstr>Spłata pożyczki (2 zmienne)</vt:lpstr>
      <vt:lpstr>Scenariusze</vt:lpstr>
      <vt:lpstr>Próg rentowności</vt:lpstr>
      <vt:lpstr>Optymalizacja zysków i marż</vt:lpstr>
      <vt:lpstr>Wyróżnianie komórek</vt:lpstr>
      <vt:lpstr>Paski danych</vt:lpstr>
      <vt:lpstr>Zestawy ikon</vt:lpstr>
      <vt:lpstr>Scenariusze!Changing_Cells</vt:lpstr>
      <vt:lpstr>Scenariusze!Down_Payment</vt:lpstr>
      <vt:lpstr>Scenariusze!Fixed_Cells</vt:lpstr>
      <vt:lpstr>Scenariusze!House_Price</vt:lpstr>
      <vt:lpstr>Scenariusze!Interest</vt:lpstr>
      <vt:lpstr>Scenariusze!Interest_Rate</vt:lpstr>
      <vt:lpstr>NPer</vt:lpstr>
      <vt:lpstr>Scenariusze!Paydown</vt:lpstr>
      <vt:lpstr>Scenariusze!Paydown_Payment</vt:lpstr>
      <vt:lpstr>Scenariusze!Paydown_Total</vt:lpstr>
      <vt:lpstr>Rate</vt:lpstr>
      <vt:lpstr>Scenariusze!Regular_Payment</vt:lpstr>
      <vt:lpstr>Scenariusze!Regular_Total</vt:lpstr>
      <vt:lpstr>Scenariusze!Revised_Term</vt:lpstr>
      <vt:lpstr>Scenariusze!Term</vt:lpstr>
      <vt:lpstr>Scenariusze!Total_Savings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McFedries</dc:creator>
  <cp:lastModifiedBy>xxx</cp:lastModifiedBy>
  <dcterms:created xsi:type="dcterms:W3CDTF">2006-11-22T19:59:06Z</dcterms:created>
  <dcterms:modified xsi:type="dcterms:W3CDTF">2007-11-28T23:22:15Z</dcterms:modified>
</cp:coreProperties>
</file>