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250" windowHeight="11790"/>
  </bookViews>
  <sheets>
    <sheet name="Wynagrodzenia" sheetId="1" r:id="rId1"/>
  </sheets>
  <calcPr calcId="124519"/>
</workbook>
</file>

<file path=xl/calcChain.xml><?xml version="1.0" encoding="utf-8"?>
<calcChain xmlns="http://schemas.openxmlformats.org/spreadsheetml/2006/main">
  <c r="J5" i="1"/>
  <c r="J6"/>
  <c r="J7"/>
  <c r="J8"/>
  <c r="J9"/>
  <c r="J10"/>
  <c r="J11"/>
  <c r="J4"/>
  <c r="E5"/>
  <c r="F5"/>
  <c r="G5"/>
  <c r="H5"/>
  <c r="I5"/>
  <c r="K5"/>
  <c r="L5"/>
  <c r="M5"/>
  <c r="N5"/>
  <c r="O5"/>
  <c r="P5"/>
  <c r="E6"/>
  <c r="F6"/>
  <c r="G6"/>
  <c r="H6"/>
  <c r="I6"/>
  <c r="K6"/>
  <c r="L6"/>
  <c r="M6"/>
  <c r="N6"/>
  <c r="O6"/>
  <c r="P6"/>
  <c r="E7"/>
  <c r="F7"/>
  <c r="G7"/>
  <c r="H7"/>
  <c r="I7"/>
  <c r="K7"/>
  <c r="L7"/>
  <c r="M7"/>
  <c r="N7"/>
  <c r="O7"/>
  <c r="P7"/>
  <c r="E8"/>
  <c r="F8"/>
  <c r="G8"/>
  <c r="H8"/>
  <c r="I8"/>
  <c r="K8"/>
  <c r="L8"/>
  <c r="M8"/>
  <c r="N8"/>
  <c r="O8"/>
  <c r="P8"/>
  <c r="E9"/>
  <c r="F9"/>
  <c r="G9"/>
  <c r="H9"/>
  <c r="I9"/>
  <c r="K9"/>
  <c r="L9"/>
  <c r="M9"/>
  <c r="N9"/>
  <c r="O9"/>
  <c r="P9"/>
  <c r="E10"/>
  <c r="F10"/>
  <c r="G10"/>
  <c r="H10"/>
  <c r="I10"/>
  <c r="K10"/>
  <c r="L10"/>
  <c r="M10"/>
  <c r="N10"/>
  <c r="O10"/>
  <c r="P10"/>
  <c r="E11"/>
  <c r="F11"/>
  <c r="G11"/>
  <c r="H11"/>
  <c r="I11"/>
  <c r="K11"/>
  <c r="L11"/>
  <c r="M11"/>
  <c r="N11"/>
  <c r="O11"/>
  <c r="P11"/>
  <c r="P4"/>
  <c r="H4"/>
  <c r="I4"/>
  <c r="G4"/>
  <c r="F4"/>
  <c r="E4"/>
  <c r="K4" l="1"/>
  <c r="M4" l="1"/>
  <c r="N4" s="1"/>
  <c r="O4" s="1"/>
  <c r="L4"/>
</calcChain>
</file>

<file path=xl/sharedStrings.xml><?xml version="1.0" encoding="utf-8"?>
<sst xmlns="http://schemas.openxmlformats.org/spreadsheetml/2006/main" count="48" uniqueCount="44">
  <si>
    <t>Pensja brutto</t>
  </si>
  <si>
    <t>Koszty uzyskania przychodu</t>
  </si>
  <si>
    <t>Dochód do opodatkowania</t>
  </si>
  <si>
    <t>Pensja netto</t>
  </si>
  <si>
    <t>Razem składki</t>
  </si>
  <si>
    <t>Fundusz pracy</t>
  </si>
  <si>
    <t>Lp.</t>
  </si>
  <si>
    <t>Imię</t>
  </si>
  <si>
    <t>Naziwsko</t>
  </si>
  <si>
    <t>Składka chorobowa</t>
  </si>
  <si>
    <t>Składka rentowa</t>
  </si>
  <si>
    <t>Składka emerytalna</t>
  </si>
  <si>
    <t>Kwota wolna od podatku</t>
  </si>
  <si>
    <t>Podstawa składki zdrowotnej</t>
  </si>
  <si>
    <t>Składka zdrowotna</t>
  </si>
  <si>
    <t>Składka zdrowotna odliczana</t>
  </si>
  <si>
    <t>Zaliczka na podatek</t>
  </si>
  <si>
    <t>Koszty pracodawcy</t>
  </si>
  <si>
    <t>Jan</t>
  </si>
  <si>
    <t>Nowak</t>
  </si>
  <si>
    <t>Anna</t>
  </si>
  <si>
    <t>Kowalska</t>
  </si>
  <si>
    <t>Maciej</t>
  </si>
  <si>
    <t>Mocny</t>
  </si>
  <si>
    <t>Krystyna</t>
  </si>
  <si>
    <t>Smaczny</t>
  </si>
  <si>
    <t>Wojciech</t>
  </si>
  <si>
    <t>Nowakowski</t>
  </si>
  <si>
    <t>Joanna</t>
  </si>
  <si>
    <t>Kowalewska</t>
  </si>
  <si>
    <t>Marta</t>
  </si>
  <si>
    <t>Koniuszko</t>
  </si>
  <si>
    <t>Andrzej</t>
  </si>
  <si>
    <t>Wilk</t>
  </si>
  <si>
    <t>Składki ZUS pracodawcy</t>
  </si>
  <si>
    <t>Emerytalne</t>
  </si>
  <si>
    <t>Rentowe</t>
  </si>
  <si>
    <t>Chorobowe</t>
  </si>
  <si>
    <t>Zdrowotne</t>
  </si>
  <si>
    <t>Odliczane zdrowotne</t>
  </si>
  <si>
    <t>Składki ZUS pracownika:</t>
  </si>
  <si>
    <t>Wypadkowe</t>
  </si>
  <si>
    <t>FGŚP</t>
  </si>
  <si>
    <t>Przeliczanie wynagrodzeń brutto na netto</t>
  </si>
</sst>
</file>

<file path=xl/styles.xml><?xml version="1.0" encoding="utf-8"?>
<styleSheet xmlns="http://schemas.openxmlformats.org/spreadsheetml/2006/main">
  <numFmts count="3">
    <numFmt numFmtId="6" formatCode="#,##0\ &quot;zł&quot;;[Red]\-#,##0\ &quot;zł&quot;"/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1"/>
      <name val="Czcionka tekstu podstawowego"/>
      <charset val="238"/>
    </font>
    <font>
      <b/>
      <sz val="11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4" fontId="1" fillId="0" borderId="2" xfId="4" applyFont="1" applyBorder="1" applyAlignment="1">
      <alignment horizontal="center" vertical="center"/>
    </xf>
    <xf numFmtId="44" fontId="1" fillId="0" borderId="5" xfId="4" applyFont="1" applyBorder="1" applyAlignment="1">
      <alignment horizontal="center" vertical="center"/>
    </xf>
    <xf numFmtId="44" fontId="1" fillId="0" borderId="4" xfId="4" applyFont="1" applyBorder="1" applyAlignment="1">
      <alignment horizontal="center" vertical="center"/>
    </xf>
    <xf numFmtId="44" fontId="1" fillId="0" borderId="6" xfId="4" applyFont="1" applyBorder="1" applyAlignment="1">
      <alignment horizontal="center" vertical="center"/>
    </xf>
    <xf numFmtId="10" fontId="1" fillId="2" borderId="0" xfId="1" applyNumberFormat="1" applyAlignment="1">
      <alignment horizontal="right"/>
    </xf>
    <xf numFmtId="9" fontId="1" fillId="2" borderId="0" xfId="1" applyNumberFormat="1" applyAlignment="1">
      <alignment horizontal="right"/>
    </xf>
    <xf numFmtId="10" fontId="1" fillId="3" borderId="0" xfId="3" applyNumberFormat="1"/>
    <xf numFmtId="9" fontId="1" fillId="3" borderId="0" xfId="3" applyNumberFormat="1"/>
    <xf numFmtId="6" fontId="1" fillId="4" borderId="0" xfId="2" applyNumberFormat="1"/>
    <xf numFmtId="8" fontId="1" fillId="4" borderId="0" xfId="2" applyNumberFormat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4" fontId="0" fillId="0" borderId="0" xfId="0" applyNumberFormat="1"/>
    <xf numFmtId="0" fontId="1" fillId="2" borderId="0" xfId="1" applyAlignment="1">
      <alignment horizontal="left" indent="1"/>
    </xf>
    <xf numFmtId="0" fontId="1" fillId="4" borderId="0" xfId="2" applyAlignment="1">
      <alignment horizontal="center"/>
    </xf>
    <xf numFmtId="0" fontId="1" fillId="4" borderId="0" xfId="2" applyAlignment="1">
      <alignment horizontal="left" wrapText="1"/>
    </xf>
    <xf numFmtId="0" fontId="2" fillId="0" borderId="0" xfId="0" applyFont="1" applyAlignment="1">
      <alignment horizontal="center"/>
    </xf>
    <xf numFmtId="0" fontId="1" fillId="3" borderId="0" xfId="3" applyAlignment="1">
      <alignment horizontal="left" indent="1"/>
    </xf>
    <xf numFmtId="0" fontId="0" fillId="0" borderId="0" xfId="0" applyAlignment="1">
      <alignment horizontal="center"/>
    </xf>
  </cellXfs>
  <cellStyles count="5">
    <cellStyle name="20% - akcent 1" xfId="1" builtinId="30"/>
    <cellStyle name="20% - akcent 4" xfId="2" builtinId="42"/>
    <cellStyle name="40% - akcent 3" xfId="3" builtinId="39"/>
    <cellStyle name="Normalny" xfId="0" builtinId="0"/>
    <cellStyle name="Walutowy" xfId="4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3"/>
  <sheetViews>
    <sheetView tabSelected="1" topLeftCell="B1" zoomScale="90" zoomScaleNormal="90" workbookViewId="0">
      <selection activeCell="G7" sqref="G7"/>
    </sheetView>
  </sheetViews>
  <sheetFormatPr defaultRowHeight="14.25"/>
  <cols>
    <col min="2" max="2" width="11.5" customWidth="1"/>
    <col min="3" max="3" width="11.25" customWidth="1"/>
    <col min="4" max="4" width="11" bestFit="1" customWidth="1"/>
    <col min="5" max="5" width="11.5" customWidth="1"/>
    <col min="6" max="6" width="11.25" customWidth="1"/>
    <col min="7" max="7" width="12" customWidth="1"/>
    <col min="8" max="8" width="9.5" bestFit="1" customWidth="1"/>
    <col min="9" max="9" width="14.25" customWidth="1"/>
    <col min="10" max="11" width="13.75" bestFit="1" customWidth="1"/>
    <col min="12" max="12" width="11.25" customWidth="1"/>
    <col min="13" max="13" width="12.125" customWidth="1"/>
    <col min="14" max="14" width="11.25" customWidth="1"/>
    <col min="15" max="15" width="13.75" bestFit="1" customWidth="1"/>
    <col min="16" max="16" width="12.625" customWidth="1"/>
  </cols>
  <sheetData>
    <row r="1" spans="1:16" ht="23.25">
      <c r="A1" s="23" t="s">
        <v>43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ht="15" thickBot="1"/>
    <row r="3" spans="1:16" s="1" customFormat="1" ht="45">
      <c r="A3" s="16" t="s">
        <v>6</v>
      </c>
      <c r="B3" s="17" t="s">
        <v>7</v>
      </c>
      <c r="C3" s="17" t="s">
        <v>8</v>
      </c>
      <c r="D3" s="17" t="s">
        <v>0</v>
      </c>
      <c r="E3" s="17" t="s">
        <v>9</v>
      </c>
      <c r="F3" s="17" t="s">
        <v>10</v>
      </c>
      <c r="G3" s="17" t="s">
        <v>11</v>
      </c>
      <c r="H3" s="17" t="s">
        <v>4</v>
      </c>
      <c r="I3" s="17" t="s">
        <v>2</v>
      </c>
      <c r="J3" s="17" t="s">
        <v>12</v>
      </c>
      <c r="K3" s="17" t="s">
        <v>13</v>
      </c>
      <c r="L3" s="17" t="s">
        <v>14</v>
      </c>
      <c r="M3" s="17" t="s">
        <v>15</v>
      </c>
      <c r="N3" s="17" t="s">
        <v>16</v>
      </c>
      <c r="O3" s="17" t="s">
        <v>3</v>
      </c>
      <c r="P3" s="18" t="s">
        <v>17</v>
      </c>
    </row>
    <row r="4" spans="1:16">
      <c r="A4" s="2">
        <v>1</v>
      </c>
      <c r="B4" s="3" t="s">
        <v>18</v>
      </c>
      <c r="C4" s="3" t="s">
        <v>19</v>
      </c>
      <c r="D4" s="6">
        <v>2500</v>
      </c>
      <c r="E4" s="6">
        <f>D4*$C$17</f>
        <v>61.25</v>
      </c>
      <c r="F4" s="6">
        <f>D4*$C$16</f>
        <v>87.500000000000014</v>
      </c>
      <c r="G4" s="6">
        <f>D4*$C$15</f>
        <v>244.00000000000003</v>
      </c>
      <c r="H4" s="6">
        <f>SUM(E4:G4)</f>
        <v>392.75</v>
      </c>
      <c r="I4" s="6">
        <f>ROUND(D4-H4-C23,0)</f>
        <v>1999</v>
      </c>
      <c r="J4" s="6">
        <f>$C$22/12</f>
        <v>47.833333333333336</v>
      </c>
      <c r="K4" s="6">
        <f>D4-H4</f>
        <v>2107.25</v>
      </c>
      <c r="L4" s="6">
        <f>K4*$C$18</f>
        <v>189.6525</v>
      </c>
      <c r="M4" s="6">
        <f>K4*$C$19</f>
        <v>163.31187499999999</v>
      </c>
      <c r="N4" s="6">
        <f>ROUND(I4*19%-J4-M4,0)</f>
        <v>169</v>
      </c>
      <c r="O4" s="6">
        <f>D4-H4-L4-N4</f>
        <v>1748.5975000000001</v>
      </c>
      <c r="P4" s="7">
        <f>D4*($H$15+$H$16+$H$17+$H$18+$H$19)</f>
        <v>520.25</v>
      </c>
    </row>
    <row r="5" spans="1:16">
      <c r="A5" s="2">
        <v>2</v>
      </c>
      <c r="B5" s="3" t="s">
        <v>20</v>
      </c>
      <c r="C5" s="3" t="s">
        <v>21</v>
      </c>
      <c r="D5" s="6">
        <v>2346</v>
      </c>
      <c r="E5" s="6">
        <f t="shared" ref="E5:E11" si="0">D5*$C$17</f>
        <v>57.477000000000004</v>
      </c>
      <c r="F5" s="6">
        <f t="shared" ref="F5:F11" si="1">D5*$C$16</f>
        <v>82.110000000000014</v>
      </c>
      <c r="G5" s="6">
        <f t="shared" ref="G5:G11" si="2">D5*$C$15</f>
        <v>228.96960000000001</v>
      </c>
      <c r="H5" s="6">
        <f t="shared" ref="H5:H11" si="3">SUM(E5:G5)</f>
        <v>368.5566</v>
      </c>
      <c r="I5" s="6">
        <f t="shared" ref="I5:I11" si="4">ROUND(D5-H5-C24,0)</f>
        <v>1977</v>
      </c>
      <c r="J5" s="6">
        <f t="shared" ref="J5:J11" si="5">$C$22/12</f>
        <v>47.833333333333336</v>
      </c>
      <c r="K5" s="6">
        <f t="shared" ref="K5:K11" si="6">D5-H5</f>
        <v>1977.4434000000001</v>
      </c>
      <c r="L5" s="6">
        <f t="shared" ref="L5:L11" si="7">K5*$C$18</f>
        <v>177.96990600000001</v>
      </c>
      <c r="M5" s="6">
        <f t="shared" ref="M5:M11" si="8">K5*$C$19</f>
        <v>153.25186350000001</v>
      </c>
      <c r="N5" s="6">
        <f t="shared" ref="N5:N11" si="9">ROUND(I5*19%-J5-M5,0)</f>
        <v>175</v>
      </c>
      <c r="O5" s="6">
        <f t="shared" ref="O5:O11" si="10">D5-H5-L5-N5</f>
        <v>1624.4734940000001</v>
      </c>
      <c r="P5" s="7">
        <f t="shared" ref="P5:P11" si="11">D5*($H$15+$H$16+$H$17+$H$18+$H$19)</f>
        <v>488.20260000000002</v>
      </c>
    </row>
    <row r="6" spans="1:16">
      <c r="A6" s="2">
        <v>3</v>
      </c>
      <c r="B6" s="3" t="s">
        <v>22</v>
      </c>
      <c r="C6" s="3" t="s">
        <v>23</v>
      </c>
      <c r="D6" s="6">
        <v>1234</v>
      </c>
      <c r="E6" s="6">
        <f t="shared" si="0"/>
        <v>30.233000000000001</v>
      </c>
      <c r="F6" s="6">
        <f t="shared" si="1"/>
        <v>43.190000000000005</v>
      </c>
      <c r="G6" s="6">
        <f t="shared" si="2"/>
        <v>120.4384</v>
      </c>
      <c r="H6" s="6">
        <f t="shared" si="3"/>
        <v>193.8614</v>
      </c>
      <c r="I6" s="6">
        <f t="shared" si="4"/>
        <v>1040</v>
      </c>
      <c r="J6" s="6">
        <f t="shared" si="5"/>
        <v>47.833333333333336</v>
      </c>
      <c r="K6" s="6">
        <f t="shared" si="6"/>
        <v>1040.1386</v>
      </c>
      <c r="L6" s="6">
        <f t="shared" si="7"/>
        <v>93.612473999999992</v>
      </c>
      <c r="M6" s="6">
        <f t="shared" si="8"/>
        <v>80.610741500000003</v>
      </c>
      <c r="N6" s="6">
        <f t="shared" si="9"/>
        <v>69</v>
      </c>
      <c r="O6" s="6">
        <f t="shared" si="10"/>
        <v>877.52612599999998</v>
      </c>
      <c r="P6" s="7">
        <f t="shared" si="11"/>
        <v>256.79540000000003</v>
      </c>
    </row>
    <row r="7" spans="1:16">
      <c r="A7" s="2">
        <v>4</v>
      </c>
      <c r="B7" s="3" t="s">
        <v>24</v>
      </c>
      <c r="C7" s="3" t="s">
        <v>25</v>
      </c>
      <c r="D7" s="6">
        <v>2987</v>
      </c>
      <c r="E7" s="6">
        <f t="shared" si="0"/>
        <v>73.1815</v>
      </c>
      <c r="F7" s="6">
        <f t="shared" si="1"/>
        <v>104.54500000000002</v>
      </c>
      <c r="G7" s="6">
        <f t="shared" si="2"/>
        <v>291.53120000000001</v>
      </c>
      <c r="H7" s="6">
        <f t="shared" si="3"/>
        <v>469.2577</v>
      </c>
      <c r="I7" s="6">
        <f t="shared" si="4"/>
        <v>2518</v>
      </c>
      <c r="J7" s="6">
        <f t="shared" si="5"/>
        <v>47.833333333333336</v>
      </c>
      <c r="K7" s="6">
        <f t="shared" si="6"/>
        <v>2517.7422999999999</v>
      </c>
      <c r="L7" s="6">
        <f t="shared" si="7"/>
        <v>226.59680699999998</v>
      </c>
      <c r="M7" s="6">
        <f t="shared" si="8"/>
        <v>195.12502824999999</v>
      </c>
      <c r="N7" s="6">
        <f t="shared" si="9"/>
        <v>235</v>
      </c>
      <c r="O7" s="6">
        <f t="shared" si="10"/>
        <v>2056.145493</v>
      </c>
      <c r="P7" s="7">
        <f t="shared" si="11"/>
        <v>621.59469999999999</v>
      </c>
    </row>
    <row r="8" spans="1:16">
      <c r="A8" s="2">
        <v>5</v>
      </c>
      <c r="B8" s="3" t="s">
        <v>26</v>
      </c>
      <c r="C8" s="3" t="s">
        <v>27</v>
      </c>
      <c r="D8" s="6">
        <v>3200</v>
      </c>
      <c r="E8" s="6">
        <f t="shared" si="0"/>
        <v>78.400000000000006</v>
      </c>
      <c r="F8" s="6">
        <f t="shared" si="1"/>
        <v>112.00000000000001</v>
      </c>
      <c r="G8" s="6">
        <f t="shared" si="2"/>
        <v>312.32</v>
      </c>
      <c r="H8" s="6">
        <f t="shared" si="3"/>
        <v>502.72</v>
      </c>
      <c r="I8" s="6">
        <f t="shared" si="4"/>
        <v>2697</v>
      </c>
      <c r="J8" s="6">
        <f t="shared" si="5"/>
        <v>47.833333333333336</v>
      </c>
      <c r="K8" s="6">
        <f t="shared" si="6"/>
        <v>2697.2799999999997</v>
      </c>
      <c r="L8" s="6">
        <f t="shared" si="7"/>
        <v>242.75519999999997</v>
      </c>
      <c r="M8" s="6">
        <f t="shared" si="8"/>
        <v>209.03919999999997</v>
      </c>
      <c r="N8" s="6">
        <f t="shared" si="9"/>
        <v>256</v>
      </c>
      <c r="O8" s="6">
        <f t="shared" si="10"/>
        <v>2198.5247999999997</v>
      </c>
      <c r="P8" s="7">
        <f t="shared" si="11"/>
        <v>665.92000000000007</v>
      </c>
    </row>
    <row r="9" spans="1:16">
      <c r="A9" s="2">
        <v>6</v>
      </c>
      <c r="B9" s="3" t="s">
        <v>28</v>
      </c>
      <c r="C9" s="3" t="s">
        <v>29</v>
      </c>
      <c r="D9" s="6">
        <v>3421</v>
      </c>
      <c r="E9" s="6">
        <f t="shared" si="0"/>
        <v>83.81450000000001</v>
      </c>
      <c r="F9" s="6">
        <f t="shared" si="1"/>
        <v>119.73500000000001</v>
      </c>
      <c r="G9" s="6">
        <f t="shared" si="2"/>
        <v>333.88960000000003</v>
      </c>
      <c r="H9" s="6">
        <f t="shared" si="3"/>
        <v>537.43910000000005</v>
      </c>
      <c r="I9" s="6">
        <f t="shared" si="4"/>
        <v>2884</v>
      </c>
      <c r="J9" s="6">
        <f t="shared" si="5"/>
        <v>47.833333333333336</v>
      </c>
      <c r="K9" s="6">
        <f t="shared" si="6"/>
        <v>2883.5608999999999</v>
      </c>
      <c r="L9" s="6">
        <f t="shared" si="7"/>
        <v>259.52048099999996</v>
      </c>
      <c r="M9" s="6">
        <f t="shared" si="8"/>
        <v>223.47596974999999</v>
      </c>
      <c r="N9" s="6">
        <f t="shared" si="9"/>
        <v>277</v>
      </c>
      <c r="O9" s="6">
        <f t="shared" si="10"/>
        <v>2347.0404189999999</v>
      </c>
      <c r="P9" s="7">
        <f t="shared" si="11"/>
        <v>711.91010000000006</v>
      </c>
    </row>
    <row r="10" spans="1:16">
      <c r="A10" s="2">
        <v>7</v>
      </c>
      <c r="B10" s="3" t="s">
        <v>30</v>
      </c>
      <c r="C10" s="3" t="s">
        <v>31</v>
      </c>
      <c r="D10" s="6">
        <v>4024</v>
      </c>
      <c r="E10" s="6">
        <f t="shared" si="0"/>
        <v>98.588000000000008</v>
      </c>
      <c r="F10" s="6">
        <f t="shared" si="1"/>
        <v>140.84</v>
      </c>
      <c r="G10" s="6">
        <f t="shared" si="2"/>
        <v>392.74240000000003</v>
      </c>
      <c r="H10" s="6">
        <f t="shared" si="3"/>
        <v>632.17039999999997</v>
      </c>
      <c r="I10" s="6">
        <f t="shared" si="4"/>
        <v>3392</v>
      </c>
      <c r="J10" s="6">
        <f t="shared" si="5"/>
        <v>47.833333333333336</v>
      </c>
      <c r="K10" s="6">
        <f t="shared" si="6"/>
        <v>3391.8296</v>
      </c>
      <c r="L10" s="6">
        <f t="shared" si="7"/>
        <v>305.26466399999998</v>
      </c>
      <c r="M10" s="6">
        <f t="shared" si="8"/>
        <v>262.86679400000003</v>
      </c>
      <c r="N10" s="6">
        <f t="shared" si="9"/>
        <v>334</v>
      </c>
      <c r="O10" s="6">
        <f t="shared" si="10"/>
        <v>2752.5649360000002</v>
      </c>
      <c r="P10" s="7">
        <f t="shared" si="11"/>
        <v>837.39440000000002</v>
      </c>
    </row>
    <row r="11" spans="1:16" ht="15" thickBot="1">
      <c r="A11" s="4">
        <v>8</v>
      </c>
      <c r="B11" s="5" t="s">
        <v>32</v>
      </c>
      <c r="C11" s="5" t="s">
        <v>33</v>
      </c>
      <c r="D11" s="8">
        <v>2763</v>
      </c>
      <c r="E11" s="8">
        <f t="shared" si="0"/>
        <v>67.6935</v>
      </c>
      <c r="F11" s="8">
        <f t="shared" si="1"/>
        <v>96.705000000000013</v>
      </c>
      <c r="G11" s="8">
        <f t="shared" si="2"/>
        <v>269.66880000000003</v>
      </c>
      <c r="H11" s="8">
        <f t="shared" si="3"/>
        <v>434.06730000000005</v>
      </c>
      <c r="I11" s="8">
        <f t="shared" si="4"/>
        <v>2329</v>
      </c>
      <c r="J11" s="8">
        <f t="shared" si="5"/>
        <v>47.833333333333336</v>
      </c>
      <c r="K11" s="8">
        <f t="shared" si="6"/>
        <v>2328.9326999999998</v>
      </c>
      <c r="L11" s="8">
        <f t="shared" si="7"/>
        <v>209.60394299999999</v>
      </c>
      <c r="M11" s="8">
        <f t="shared" si="8"/>
        <v>180.49228424999998</v>
      </c>
      <c r="N11" s="8">
        <f t="shared" si="9"/>
        <v>214</v>
      </c>
      <c r="O11" s="8">
        <f t="shared" si="10"/>
        <v>1905.3287569999998</v>
      </c>
      <c r="P11" s="9">
        <f t="shared" si="11"/>
        <v>574.98030000000006</v>
      </c>
    </row>
    <row r="14" spans="1:16">
      <c r="A14" s="25" t="s">
        <v>40</v>
      </c>
      <c r="B14" s="25"/>
      <c r="F14" t="s">
        <v>34</v>
      </c>
    </row>
    <row r="15" spans="1:16">
      <c r="A15" s="20" t="s">
        <v>35</v>
      </c>
      <c r="B15" s="20"/>
      <c r="C15" s="10">
        <v>9.7600000000000006E-2</v>
      </c>
      <c r="F15" s="24" t="s">
        <v>35</v>
      </c>
      <c r="G15" s="24"/>
      <c r="H15" s="12">
        <v>9.7600000000000006E-2</v>
      </c>
      <c r="I15" s="19"/>
    </row>
    <row r="16" spans="1:16">
      <c r="A16" s="20" t="s">
        <v>36</v>
      </c>
      <c r="B16" s="20"/>
      <c r="C16" s="10">
        <v>3.5000000000000003E-2</v>
      </c>
      <c r="F16" s="24" t="s">
        <v>36</v>
      </c>
      <c r="G16" s="24"/>
      <c r="H16" s="12">
        <v>6.5000000000000002E-2</v>
      </c>
      <c r="I16" s="19"/>
    </row>
    <row r="17" spans="1:9">
      <c r="A17" s="20" t="s">
        <v>37</v>
      </c>
      <c r="B17" s="20"/>
      <c r="C17" s="10">
        <v>2.4500000000000001E-2</v>
      </c>
      <c r="F17" s="24" t="s">
        <v>41</v>
      </c>
      <c r="G17" s="24"/>
      <c r="H17" s="13">
        <v>0.02</v>
      </c>
      <c r="I17" s="19"/>
    </row>
    <row r="18" spans="1:9">
      <c r="A18" s="20" t="s">
        <v>38</v>
      </c>
      <c r="B18" s="20"/>
      <c r="C18" s="11">
        <v>0.09</v>
      </c>
      <c r="F18" s="24" t="s">
        <v>5</v>
      </c>
      <c r="G18" s="24"/>
      <c r="H18" s="12">
        <v>2.4500000000000001E-2</v>
      </c>
      <c r="I18" s="19"/>
    </row>
    <row r="19" spans="1:9">
      <c r="A19" s="20" t="s">
        <v>39</v>
      </c>
      <c r="B19" s="20"/>
      <c r="C19" s="10">
        <v>7.7499999999999999E-2</v>
      </c>
      <c r="F19" s="24" t="s">
        <v>42</v>
      </c>
      <c r="G19" s="24"/>
      <c r="H19" s="12">
        <v>1E-3</v>
      </c>
      <c r="I19" s="19"/>
    </row>
    <row r="20" spans="1:9">
      <c r="A20" s="20" t="s">
        <v>16</v>
      </c>
      <c r="B20" s="20"/>
      <c r="C20" s="11">
        <v>0.19</v>
      </c>
      <c r="I20" s="19"/>
    </row>
    <row r="22" spans="1:9">
      <c r="A22" s="21" t="s">
        <v>12</v>
      </c>
      <c r="B22" s="21"/>
      <c r="C22" s="14">
        <v>574</v>
      </c>
    </row>
    <row r="23" spans="1:9" ht="31.5" customHeight="1">
      <c r="A23" s="22" t="s">
        <v>1</v>
      </c>
      <c r="B23" s="22"/>
      <c r="C23" s="15">
        <v>108.5</v>
      </c>
    </row>
  </sheetData>
  <mergeCells count="15">
    <mergeCell ref="A14:B14"/>
    <mergeCell ref="A15:B15"/>
    <mergeCell ref="A16:B16"/>
    <mergeCell ref="A17:B17"/>
    <mergeCell ref="A18:B18"/>
    <mergeCell ref="A19:B19"/>
    <mergeCell ref="A20:B20"/>
    <mergeCell ref="A22:B22"/>
    <mergeCell ref="A23:B23"/>
    <mergeCell ref="A1:P1"/>
    <mergeCell ref="F15:G15"/>
    <mergeCell ref="F16:G16"/>
    <mergeCell ref="F17:G17"/>
    <mergeCell ref="F18:G18"/>
    <mergeCell ref="F19:G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Wynagrodzenia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2007-09-26T19:05:59Z</dcterms:created>
  <dcterms:modified xsi:type="dcterms:W3CDTF">2007-11-12T21:50:43Z</dcterms:modified>
</cp:coreProperties>
</file>