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-15" yWindow="-15" windowWidth="11970" windowHeight="7290" firstSheet="5" activeTab="6"/>
  </bookViews>
  <sheets>
    <sheet name="Próg rentown. (szukanie wyniku)" sheetId="1" r:id="rId1"/>
    <sheet name="Próg rentowności (Solver)" sheetId="2" r:id="rId2"/>
    <sheet name="Raport wyników 1" sheetId="16" r:id="rId3"/>
    <sheet name="Raport wrażliwości 1" sheetId="17" r:id="rId4"/>
    <sheet name="Raport granic 1" sheetId="18" r:id="rId5"/>
    <sheet name="Raport wyników 2" sheetId="19" r:id="rId6"/>
    <sheet name="Raport wrażliwości 2" sheetId="20" r:id="rId7"/>
    <sheet name="Raport granic 2" sheetId="21" r:id="rId8"/>
    <sheet name="Zagadnienie transportowe" sheetId="6" r:id="rId9"/>
  </sheets>
  <definedNames>
    <definedName name="solver_adj" localSheetId="1" hidden="1">'Próg rentowności (Solver)'!$B$4,'Próg rentowności (Solver)'!$C$4</definedName>
    <definedName name="solver_adj" localSheetId="8" hidden="1">'Zagadnienie transportowe'!$B$7:$F$9</definedName>
    <definedName name="solver_cvg" localSheetId="1" hidden="1">0.0001</definedName>
    <definedName name="solver_cvg" localSheetId="8" hidden="1">0.0001</definedName>
    <definedName name="solver_drv" localSheetId="1" hidden="1">1</definedName>
    <definedName name="solver_drv" localSheetId="8" hidden="1">1</definedName>
    <definedName name="solver_est" localSheetId="1" hidden="1">1</definedName>
    <definedName name="solver_est" localSheetId="8" hidden="1">1</definedName>
    <definedName name="solver_itr" localSheetId="1" hidden="1">1</definedName>
    <definedName name="solver_itr" localSheetId="8" hidden="1">100</definedName>
    <definedName name="solver_lhs1" localSheetId="1" hidden="1">'Próg rentowności (Solver)'!$C$12</definedName>
    <definedName name="solver_lhs1" localSheetId="8" hidden="1">'Zagadnienie transportowe'!$G$7:$G$9</definedName>
    <definedName name="solver_lhs2" localSheetId="1" hidden="1">'Próg rentowności (Solver)'!$B$12</definedName>
    <definedName name="solver_lhs2" localSheetId="8" hidden="1">'Zagadnienie transportowe'!$B$10:$F$10</definedName>
    <definedName name="solver_lhs3" localSheetId="8" hidden="1">'Zagadnienie transportowe'!$B$7:$F$9</definedName>
    <definedName name="solver_lin" localSheetId="1" hidden="1">2</definedName>
    <definedName name="solver_lin" localSheetId="8" hidden="1">2</definedName>
    <definedName name="solver_neg" localSheetId="1" hidden="1">2</definedName>
    <definedName name="solver_neg" localSheetId="8" hidden="1">2</definedName>
    <definedName name="solver_num" localSheetId="1" hidden="1">2</definedName>
    <definedName name="solver_num" localSheetId="8" hidden="1">3</definedName>
    <definedName name="solver_nwt" localSheetId="1" hidden="1">1</definedName>
    <definedName name="solver_nwt" localSheetId="8" hidden="1">1</definedName>
    <definedName name="solver_opt" localSheetId="1" hidden="1">'Próg rentowności (Solver)'!$B$14</definedName>
    <definedName name="solver_opt" localSheetId="8" hidden="1">'Zagadnienie transportowe'!$B$20</definedName>
    <definedName name="solver_pre" localSheetId="1" hidden="1">0.000001</definedName>
    <definedName name="solver_pre" localSheetId="8" hidden="1">0.000001</definedName>
    <definedName name="solver_rel1" localSheetId="1" hidden="1">2</definedName>
    <definedName name="solver_rel1" localSheetId="8" hidden="1">1</definedName>
    <definedName name="solver_rel2" localSheetId="1" hidden="1">2</definedName>
    <definedName name="solver_rel2" localSheetId="8" hidden="1">2</definedName>
    <definedName name="solver_rel3" localSheetId="8" hidden="1">3</definedName>
    <definedName name="solver_rhs1" localSheetId="1" hidden="1">0</definedName>
    <definedName name="solver_rhs1" localSheetId="8" hidden="1">'Zagadnienie transportowe'!$H$7:$H$9</definedName>
    <definedName name="solver_rhs2" localSheetId="1" hidden="1">0</definedName>
    <definedName name="solver_rhs2" localSheetId="8" hidden="1">'Zagadnienie transportowe'!$B$11:$F$11</definedName>
    <definedName name="solver_rhs3" localSheetId="8" hidden="1">0</definedName>
    <definedName name="solver_scl" localSheetId="1" hidden="1">2</definedName>
    <definedName name="solver_scl" localSheetId="8" hidden="1">2</definedName>
    <definedName name="solver_sho" localSheetId="1" hidden="1">2</definedName>
    <definedName name="solver_sho" localSheetId="8" hidden="1">2</definedName>
    <definedName name="solver_tim" localSheetId="1" hidden="1">100</definedName>
    <definedName name="solver_tim" localSheetId="8" hidden="1">100</definedName>
    <definedName name="solver_tmp" localSheetId="1" hidden="1">0</definedName>
    <definedName name="solver_tol" localSheetId="1" hidden="1">0.05</definedName>
    <definedName name="solver_tol" localSheetId="8" hidden="1">0.05</definedName>
    <definedName name="solver_typ" localSheetId="1" hidden="1">3</definedName>
    <definedName name="solver_typ" localSheetId="8" hidden="1">2</definedName>
    <definedName name="solver_val" localSheetId="1" hidden="1">0</definedName>
    <definedName name="solver_val" localSheetId="8" hidden="1">0</definedName>
  </definedNames>
  <calcPr calcId="124519"/>
</workbook>
</file>

<file path=xl/calcChain.xml><?xml version="1.0" encoding="utf-8"?>
<calcChain xmlns="http://schemas.openxmlformats.org/spreadsheetml/2006/main">
  <c r="B5" i="1"/>
  <c r="C5"/>
  <c r="B8"/>
  <c r="B10" s="1"/>
  <c r="B12" s="1"/>
  <c r="C8"/>
  <c r="C10" s="1"/>
  <c r="C12" s="1"/>
  <c r="B5" i="2"/>
  <c r="C5"/>
  <c r="F5"/>
  <c r="B8"/>
  <c r="B10" s="1"/>
  <c r="C8"/>
  <c r="C10" s="1"/>
  <c r="F8"/>
  <c r="G7" i="6"/>
  <c r="G8"/>
  <c r="G9"/>
  <c r="B10"/>
  <c r="C10"/>
  <c r="D10"/>
  <c r="E10"/>
  <c r="F10"/>
  <c r="B18"/>
  <c r="C18"/>
  <c r="D18"/>
  <c r="E18"/>
  <c r="F18"/>
  <c r="B20" l="1"/>
  <c r="B12" i="2"/>
  <c r="F6" s="1"/>
  <c r="C12"/>
  <c r="F7" s="1"/>
  <c r="B14" i="1"/>
  <c r="B14" i="2" l="1"/>
  <c r="F4" s="1"/>
</calcChain>
</file>

<file path=xl/sharedStrings.xml><?xml version="1.0" encoding="utf-8"?>
<sst xmlns="http://schemas.openxmlformats.org/spreadsheetml/2006/main" count="582" uniqueCount="144">
  <si>
    <t>Status</t>
  </si>
  <si>
    <t>$B$20</t>
  </si>
  <si>
    <t>$B$7</t>
  </si>
  <si>
    <t>$C$7</t>
  </si>
  <si>
    <t>$D$7</t>
  </si>
  <si>
    <t>$E$7</t>
  </si>
  <si>
    <t>$F$7</t>
  </si>
  <si>
    <t>$B$8</t>
  </si>
  <si>
    <t>$C$8</t>
  </si>
  <si>
    <t>$D$8</t>
  </si>
  <si>
    <t>$E$8</t>
  </si>
  <si>
    <t>$F$8</t>
  </si>
  <si>
    <t>$B$9</t>
  </si>
  <si>
    <t>$C$9</t>
  </si>
  <si>
    <t>$D$9</t>
  </si>
  <si>
    <t>$E$9</t>
  </si>
  <si>
    <t>$F$9</t>
  </si>
  <si>
    <t>$G$7</t>
  </si>
  <si>
    <t>$G$7&lt;=$H$7</t>
  </si>
  <si>
    <t>$G$8</t>
  </si>
  <si>
    <t>$G$8&lt;=$H$8</t>
  </si>
  <si>
    <t>$G$9</t>
  </si>
  <si>
    <t>$G$9&lt;=$H$9</t>
  </si>
  <si>
    <t>$B$10</t>
  </si>
  <si>
    <t>$B$10=$B$11</t>
  </si>
  <si>
    <t>$C$10</t>
  </si>
  <si>
    <t>$C$10=$C$11</t>
  </si>
  <si>
    <t>$D$10</t>
  </si>
  <si>
    <t>$D$10=$D$11</t>
  </si>
  <si>
    <t>$E$10</t>
  </si>
  <si>
    <t>$E$10=$E$11</t>
  </si>
  <si>
    <t>$F$10</t>
  </si>
  <si>
    <t>$F$10=$F$11</t>
  </si>
  <si>
    <t>$B$7&gt;=0</t>
  </si>
  <si>
    <t>$C$7&gt;=0</t>
  </si>
  <si>
    <t>$D$7&gt;=0</t>
  </si>
  <si>
    <t>$E$7&gt;=0</t>
  </si>
  <si>
    <t>$F$7&gt;=0</t>
  </si>
  <si>
    <t>$B$8&gt;=0</t>
  </si>
  <si>
    <t>$C$8&gt;=0</t>
  </si>
  <si>
    <t>$D$8&gt;=0</t>
  </si>
  <si>
    <t>$E$8&gt;=0</t>
  </si>
  <si>
    <t>$F$8&gt;=0</t>
  </si>
  <si>
    <t>$B$9&gt;=0</t>
  </si>
  <si>
    <t>$C$9&gt;=0</t>
  </si>
  <si>
    <t>$D$9&gt;=0</t>
  </si>
  <si>
    <t>$E$9&gt;=0</t>
  </si>
  <si>
    <t>$F$9&gt;=0</t>
  </si>
  <si>
    <t>Microsoft Excel 12.0 Raport wyników</t>
  </si>
  <si>
    <t>Arkusz: [Solver.xlsx]Zagadnienie transportowe</t>
  </si>
  <si>
    <t>Komórka celu (Min)</t>
  </si>
  <si>
    <t>Komórka</t>
  </si>
  <si>
    <t>Nazwa</t>
  </si>
  <si>
    <t>Wartość początkowa</t>
  </si>
  <si>
    <t>Wartość końcowa</t>
  </si>
  <si>
    <t>Komórki decyzyjne</t>
  </si>
  <si>
    <t>Warunki ograniczające</t>
  </si>
  <si>
    <t>Wartość komórki</t>
  </si>
  <si>
    <t>formuła</t>
  </si>
  <si>
    <t>Luz</t>
  </si>
  <si>
    <t>Niewiążące</t>
  </si>
  <si>
    <t>Wiążące</t>
  </si>
  <si>
    <t>Microsoft Excel 12.0 Raport wrażliwości</t>
  </si>
  <si>
    <t>Wartość</t>
  </si>
  <si>
    <t>końcowa</t>
  </si>
  <si>
    <t>Przyrost</t>
  </si>
  <si>
    <t>krańcowy</t>
  </si>
  <si>
    <t>Współczynnik</t>
  </si>
  <si>
    <t>funkcji celu</t>
  </si>
  <si>
    <t>Dopuszczalny</t>
  </si>
  <si>
    <t>wzrost</t>
  </si>
  <si>
    <t>spadek</t>
  </si>
  <si>
    <t>Cena</t>
  </si>
  <si>
    <t>dualna</t>
  </si>
  <si>
    <t>Prawa strona</t>
  </si>
  <si>
    <t>w. o.</t>
  </si>
  <si>
    <t>Microsoft Excel 12.0 Raport granic</t>
  </si>
  <si>
    <t>Arkusz: [Solver.xlsx]Raport granic 1</t>
  </si>
  <si>
    <t>Cel</t>
  </si>
  <si>
    <t>Zmienne decyzyjne</t>
  </si>
  <si>
    <t>Dolna</t>
  </si>
  <si>
    <t>granica</t>
  </si>
  <si>
    <t>Wynik</t>
  </si>
  <si>
    <t>Górna</t>
  </si>
  <si>
    <t>Koło zębate</t>
  </si>
  <si>
    <t>Klucz uniwersalny</t>
  </si>
  <si>
    <t>Przychód</t>
  </si>
  <si>
    <t>Sztuki</t>
  </si>
  <si>
    <t>Koszt jednostowy</t>
  </si>
  <si>
    <t>Koszty zmienne</t>
  </si>
  <si>
    <t>Koszty stałe</t>
  </si>
  <si>
    <t>Koszty razem</t>
  </si>
  <si>
    <t>Zysk na produkcie</t>
  </si>
  <si>
    <t>Zysk łączny</t>
  </si>
  <si>
    <t>Model progu rentowności</t>
  </si>
  <si>
    <t>Komórka celu:</t>
  </si>
  <si>
    <t>Komórki zmieniane:</t>
  </si>
  <si>
    <t>Warunek ograniczający 1:</t>
  </si>
  <si>
    <t>Warunek ograniczający 2:</t>
  </si>
  <si>
    <t>Opcje Solvera:</t>
  </si>
  <si>
    <t>Pomorze</t>
  </si>
  <si>
    <t>Dolny Śląsk</t>
  </si>
  <si>
    <t>Tatry</t>
  </si>
  <si>
    <t>Wytwórnie:</t>
  </si>
  <si>
    <t>Razem</t>
  </si>
  <si>
    <t>Magazyny</t>
  </si>
  <si>
    <t>Zapotrzebo-wanie</t>
  </si>
  <si>
    <t>Katowice</t>
  </si>
  <si>
    <t>Bydgoszcz</t>
  </si>
  <si>
    <t>Wrocław</t>
  </si>
  <si>
    <t>Gdańsk</t>
  </si>
  <si>
    <t>Warszawa</t>
  </si>
  <si>
    <t>Podaż</t>
  </si>
  <si>
    <t>Łączne koszty transportu</t>
  </si>
  <si>
    <t>Raport utworzony: 2007-11-27 14:22:36</t>
  </si>
  <si>
    <t>Łączne koszty transportu Katowice</t>
  </si>
  <si>
    <t>Pomorze Katowice</t>
  </si>
  <si>
    <t>Pomorze Bydgoszcz</t>
  </si>
  <si>
    <t>Pomorze Wrocław</t>
  </si>
  <si>
    <t>Pomorze Warszawa</t>
  </si>
  <si>
    <t>Pomorze Gdańsk</t>
  </si>
  <si>
    <t>Dolny Śląsk Katowice</t>
  </si>
  <si>
    <t>Dolny Śląsk Bydgoszcz</t>
  </si>
  <si>
    <t>Dolny Śląsk Wrocław</t>
  </si>
  <si>
    <t>Dolny Śląsk Warszawa</t>
  </si>
  <si>
    <t>Dolny Śląsk Gdańsk</t>
  </si>
  <si>
    <t>Tatry Katowice</t>
  </si>
  <si>
    <t>Tatry Bydgoszcz</t>
  </si>
  <si>
    <t>Tatry Wrocław</t>
  </si>
  <si>
    <t>Tatry Warszawa</t>
  </si>
  <si>
    <t>Tatry Gdańsk</t>
  </si>
  <si>
    <t>Pomorze Razem</t>
  </si>
  <si>
    <t>Dolny Śląsk Razem</t>
  </si>
  <si>
    <t>Tatry Razem</t>
  </si>
  <si>
    <t>Razem Katowice</t>
  </si>
  <si>
    <t>Razem Bydgoszcz</t>
  </si>
  <si>
    <t>Razem Wrocław</t>
  </si>
  <si>
    <t>Razem Warszawa</t>
  </si>
  <si>
    <t>Razem Gdańsk</t>
  </si>
  <si>
    <t>Raport utworzony: 2007-11-27 16:19:27</t>
  </si>
  <si>
    <t>marginalny</t>
  </si>
  <si>
    <t>Mnożnik</t>
  </si>
  <si>
    <t>Lagrange'a</t>
  </si>
  <si>
    <t>Arkusz: [Solver.xlsx]Raport granic 2</t>
  </si>
</sst>
</file>

<file path=xl/styles.xml><?xml version="1.0" encoding="utf-8"?>
<styleSheet xmlns="http://schemas.openxmlformats.org/spreadsheetml/2006/main">
  <numFmts count="3">
    <numFmt numFmtId="164" formatCode="&quot;$&quot;#,##0"/>
    <numFmt numFmtId="165" formatCode="#,##0.00\ &quot;zł&quot;;[Red]#,##0.00\ &quot;zł&quot;"/>
    <numFmt numFmtId="166" formatCode="#,##0\ &quot;zł&quot;"/>
  </numFmts>
  <fonts count="7">
    <font>
      <sz val="10"/>
      <name val="Arial"/>
      <family val="2"/>
    </font>
    <font>
      <b/>
      <sz val="10"/>
      <name val="MS Sans Serif"/>
      <family val="2"/>
      <charset val="238"/>
    </font>
    <font>
      <b/>
      <sz val="17"/>
      <name val="MS Sans Serif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38"/>
    </font>
    <font>
      <b/>
      <sz val="10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23"/>
      </top>
      <bottom style="medium">
        <color indexed="23"/>
      </bottom>
      <diagonal/>
    </border>
    <border>
      <left/>
      <right/>
      <top style="thin">
        <color indexed="23"/>
      </top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/>
      <right/>
      <top style="medium">
        <color indexed="23"/>
      </top>
      <bottom/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9" xfId="0" applyFont="1" applyBorder="1" applyAlignment="1">
      <alignment horizontal="centerContinuous"/>
    </xf>
    <xf numFmtId="0" fontId="0" fillId="0" borderId="10" xfId="0" applyBorder="1" applyAlignment="1">
      <alignment horizontal="centerContinuous"/>
    </xf>
    <xf numFmtId="0" fontId="0" fillId="0" borderId="4" xfId="0" applyBorder="1" applyAlignment="1">
      <alignment horizontal="centerContinuous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right" wrapText="1"/>
    </xf>
    <xf numFmtId="0" fontId="2" fillId="0" borderId="4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1" fillId="0" borderId="3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4" fillId="0" borderId="11" xfId="0" applyFont="1" applyBorder="1"/>
    <xf numFmtId="0" fontId="3" fillId="0" borderId="1" xfId="0" applyFont="1" applyBorder="1"/>
    <xf numFmtId="0" fontId="4" fillId="0" borderId="3" xfId="0" applyFont="1" applyBorder="1" applyAlignment="1">
      <alignment horizontal="center" wrapText="1"/>
    </xf>
    <xf numFmtId="0" fontId="4" fillId="0" borderId="9" xfId="0" applyFont="1" applyBorder="1"/>
    <xf numFmtId="0" fontId="4" fillId="0" borderId="14" xfId="0" applyFont="1" applyBorder="1"/>
    <xf numFmtId="0" fontId="4" fillId="0" borderId="15" xfId="0" applyFont="1" applyBorder="1"/>
    <xf numFmtId="1" fontId="3" fillId="0" borderId="2" xfId="0" applyNumberFormat="1" applyFont="1" applyBorder="1"/>
    <xf numFmtId="0" fontId="0" fillId="0" borderId="16" xfId="0" applyFill="1" applyBorder="1" applyAlignment="1"/>
    <xf numFmtId="0" fontId="0" fillId="0" borderId="17" xfId="0" applyFill="1" applyBorder="1" applyAlignment="1"/>
    <xf numFmtId="0" fontId="0" fillId="0" borderId="16" xfId="0" applyNumberFormat="1" applyFill="1" applyBorder="1" applyAlignment="1"/>
    <xf numFmtId="0" fontId="0" fillId="0" borderId="17" xfId="0" applyNumberFormat="1" applyFill="1" applyBorder="1" applyAlignment="1"/>
    <xf numFmtId="0" fontId="4" fillId="0" borderId="21" xfId="0" applyFont="1" applyBorder="1"/>
    <xf numFmtId="0" fontId="0" fillId="0" borderId="21" xfId="0" applyBorder="1"/>
    <xf numFmtId="164" fontId="3" fillId="0" borderId="0" xfId="0" applyNumberFormat="1" applyFont="1"/>
    <xf numFmtId="0" fontId="5" fillId="0" borderId="0" xfId="0" applyFont="1"/>
    <xf numFmtId="165" fontId="3" fillId="0" borderId="1" xfId="0" applyNumberFormat="1" applyFont="1" applyBorder="1"/>
    <xf numFmtId="166" fontId="3" fillId="0" borderId="2" xfId="0" applyNumberFormat="1" applyFont="1" applyBorder="1"/>
    <xf numFmtId="166" fontId="3" fillId="0" borderId="1" xfId="0" applyNumberFormat="1" applyFont="1" applyBorder="1"/>
    <xf numFmtId="166" fontId="3" fillId="0" borderId="12" xfId="0" applyNumberFormat="1" applyFont="1" applyBorder="1"/>
    <xf numFmtId="166" fontId="3" fillId="0" borderId="13" xfId="0" applyNumberFormat="1" applyFont="1" applyBorder="1"/>
    <xf numFmtId="0" fontId="6" fillId="0" borderId="18" xfId="0" applyFont="1" applyFill="1" applyBorder="1" applyAlignment="1">
      <alignment horizontal="center"/>
    </xf>
    <xf numFmtId="0" fontId="6" fillId="0" borderId="19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381000</xdr:colOff>
      <xdr:row>19</xdr:row>
      <xdr:rowOff>19050</xdr:rowOff>
    </xdr:from>
    <xdr:to>
      <xdr:col>7</xdr:col>
      <xdr:colOff>171450</xdr:colOff>
      <xdr:row>20</xdr:row>
      <xdr:rowOff>57150</xdr:rowOff>
    </xdr:to>
    <xdr:sp macro="" textlink="">
      <xdr:nvSpPr>
        <xdr:cNvPr id="1027" name="Text 3"/>
        <xdr:cNvSpPr txBox="1">
          <a:spLocks noChangeArrowheads="1"/>
        </xdr:cNvSpPr>
      </xdr:nvSpPr>
      <xdr:spPr bwMode="auto">
        <a:xfrm>
          <a:off x="3114675" y="3419475"/>
          <a:ext cx="1781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Koszty transportu</a:t>
          </a:r>
          <a:r>
            <a:rPr lang="pl-PL" sz="1000" b="0" i="0" strike="noStrike" baseline="0">
              <a:solidFill>
                <a:srgbClr val="000000"/>
              </a:solidFill>
              <a:latin typeface="Arial"/>
              <a:cs typeface="Arial"/>
            </a:rPr>
            <a:t> z wytwórni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X </a:t>
          </a: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do magazynu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Y (</a:t>
          </a: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na przecięciu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).</a:t>
          </a:r>
        </a:p>
      </xdr:txBody>
    </xdr:sp>
    <xdr:clientData/>
  </xdr:twoCellAnchor>
  <xdr:twoCellAnchor>
    <xdr:from>
      <xdr:col>4</xdr:col>
      <xdr:colOff>428625</xdr:colOff>
      <xdr:row>1</xdr:row>
      <xdr:rowOff>9525</xdr:rowOff>
    </xdr:from>
    <xdr:to>
      <xdr:col>7</xdr:col>
      <xdr:colOff>247650</xdr:colOff>
      <xdr:row>3</xdr:row>
      <xdr:rowOff>66675</xdr:rowOff>
    </xdr:to>
    <xdr:sp macro="" textlink="">
      <xdr:nvSpPr>
        <xdr:cNvPr id="1028" name="Text 4"/>
        <xdr:cNvSpPr txBox="1">
          <a:spLocks noChangeArrowheads="1"/>
        </xdr:cNvSpPr>
      </xdr:nvSpPr>
      <xdr:spPr bwMode="auto">
        <a:xfrm>
          <a:off x="3162300" y="171450"/>
          <a:ext cx="1809750" cy="381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000000"/>
          </a:outerShdw>
        </a:effectLst>
      </xdr:spPr>
      <xdr:txBody>
        <a:bodyPr vertOverflow="clip" wrap="square" lIns="27432" tIns="22860" rIns="0" bIns="0" anchor="t" upright="1"/>
        <a:lstStyle/>
        <a:p>
          <a:pPr marL="0" marR="0" indent="0" algn="l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"/>
              <a:cs typeface="Arial"/>
            </a:rPr>
            <a:t>Wielkość transportu z wytwórni</a:t>
          </a:r>
          <a:r>
            <a:rPr lang="en-US" sz="1000" b="0" i="0" strike="noStrike">
              <a:solidFill>
                <a:srgbClr val="000000"/>
              </a:solidFill>
              <a:latin typeface="Arial"/>
              <a:cs typeface="Arial"/>
            </a:rPr>
            <a:t> X 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do magazynu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 Y (</a:t>
          </a:r>
          <a:r>
            <a:rPr kumimoji="0" lang="pl-PL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na przecięciu</a:t>
          </a:r>
          <a:r>
            <a:rPr kumimoji="0" 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Arial"/>
              <a:ea typeface="+mn-ea"/>
              <a:cs typeface="Arial"/>
            </a:rPr>
            <a:t>).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514350</xdr:colOff>
      <xdr:row>6</xdr:row>
      <xdr:rowOff>28575</xdr:rowOff>
    </xdr:from>
    <xdr:to>
      <xdr:col>5</xdr:col>
      <xdr:colOff>514350</xdr:colOff>
      <xdr:row>8</xdr:row>
      <xdr:rowOff>142875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>
          <a:off x="3876675" y="100012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6</xdr:row>
      <xdr:rowOff>28575</xdr:rowOff>
    </xdr:from>
    <xdr:to>
      <xdr:col>5</xdr:col>
      <xdr:colOff>514350</xdr:colOff>
      <xdr:row>6</xdr:row>
      <xdr:rowOff>28575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H="1" flipV="1">
          <a:off x="3790950" y="100012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8</xdr:row>
      <xdr:rowOff>133350</xdr:rowOff>
    </xdr:from>
    <xdr:to>
      <xdr:col>5</xdr:col>
      <xdr:colOff>514350</xdr:colOff>
      <xdr:row>8</xdr:row>
      <xdr:rowOff>133350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 flipH="1" flipV="1">
          <a:off x="3781425" y="1428750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3</xdr:row>
      <xdr:rowOff>76200</xdr:rowOff>
    </xdr:from>
    <xdr:to>
      <xdr:col>6</xdr:col>
      <xdr:colOff>104775</xdr:colOff>
      <xdr:row>7</xdr:row>
      <xdr:rowOff>66675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3886200" y="561975"/>
          <a:ext cx="20955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514350</xdr:colOff>
      <xdr:row>14</xdr:row>
      <xdr:rowOff>28575</xdr:rowOff>
    </xdr:from>
    <xdr:to>
      <xdr:col>5</xdr:col>
      <xdr:colOff>514350</xdr:colOff>
      <xdr:row>16</xdr:row>
      <xdr:rowOff>142875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>
          <a:off x="3876675" y="2619375"/>
          <a:ext cx="0" cy="4381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428625</xdr:colOff>
      <xdr:row>14</xdr:row>
      <xdr:rowOff>28575</xdr:rowOff>
    </xdr:from>
    <xdr:to>
      <xdr:col>5</xdr:col>
      <xdr:colOff>514350</xdr:colOff>
      <xdr:row>14</xdr:row>
      <xdr:rowOff>28575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H="1" flipV="1">
          <a:off x="3790950" y="2619375"/>
          <a:ext cx="85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419100</xdr:colOff>
      <xdr:row>16</xdr:row>
      <xdr:rowOff>133350</xdr:rowOff>
    </xdr:from>
    <xdr:to>
      <xdr:col>5</xdr:col>
      <xdr:colOff>514350</xdr:colOff>
      <xdr:row>16</xdr:row>
      <xdr:rowOff>133350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H="1" flipV="1">
          <a:off x="3781425" y="3048000"/>
          <a:ext cx="952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523875</xdr:colOff>
      <xdr:row>15</xdr:row>
      <xdr:rowOff>66675</xdr:rowOff>
    </xdr:from>
    <xdr:to>
      <xdr:col>6</xdr:col>
      <xdr:colOff>171450</xdr:colOff>
      <xdr:row>19</xdr:row>
      <xdr:rowOff>9525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H="1" flipV="1">
          <a:off x="3886200" y="2819400"/>
          <a:ext cx="276225" cy="590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C22"/>
  <sheetViews>
    <sheetView showGridLines="0" workbookViewId="0">
      <selection activeCell="D12" sqref="D12"/>
    </sheetView>
  </sheetViews>
  <sheetFormatPr defaultRowHeight="12.75"/>
  <cols>
    <col min="1" max="1" width="17.140625" style="1" customWidth="1"/>
    <col min="2" max="3" width="12.140625" customWidth="1"/>
  </cols>
  <sheetData>
    <row r="2" spans="1:3" ht="25.5">
      <c r="A2" s="28"/>
      <c r="B2" s="27" t="s">
        <v>84</v>
      </c>
      <c r="C2" s="27" t="s">
        <v>85</v>
      </c>
    </row>
    <row r="3" spans="1:3">
      <c r="A3" s="25" t="s">
        <v>72</v>
      </c>
      <c r="B3" s="40">
        <v>24.95</v>
      </c>
      <c r="C3" s="40">
        <v>19.95</v>
      </c>
    </row>
    <row r="4" spans="1:3">
      <c r="A4" s="29" t="s">
        <v>87</v>
      </c>
      <c r="B4" s="31">
        <v>8032.1285140562286</v>
      </c>
      <c r="C4" s="31">
        <v>7177.0334928229677</v>
      </c>
    </row>
    <row r="5" spans="1:3">
      <c r="A5" s="29" t="s">
        <v>86</v>
      </c>
      <c r="B5" s="41">
        <f>B3*B4</f>
        <v>200401.60642570289</v>
      </c>
      <c r="C5" s="41">
        <f>C3*C4</f>
        <v>143181.81818181821</v>
      </c>
    </row>
    <row r="6" spans="1:3">
      <c r="A6" s="25"/>
      <c r="B6" s="26"/>
      <c r="C6" s="26"/>
    </row>
    <row r="7" spans="1:3">
      <c r="A7" s="25" t="s">
        <v>88</v>
      </c>
      <c r="B7" s="40">
        <v>12.5</v>
      </c>
      <c r="C7" s="40">
        <v>9.5</v>
      </c>
    </row>
    <row r="8" spans="1:3">
      <c r="A8" s="25" t="s">
        <v>89</v>
      </c>
      <c r="B8" s="42">
        <f>B7*B4</f>
        <v>100401.60642570286</v>
      </c>
      <c r="C8" s="42">
        <f>C7*C4</f>
        <v>68181.818181818191</v>
      </c>
    </row>
    <row r="9" spans="1:3">
      <c r="A9" s="29" t="s">
        <v>90</v>
      </c>
      <c r="B9" s="41">
        <v>100000</v>
      </c>
      <c r="C9" s="41">
        <v>75000</v>
      </c>
    </row>
    <row r="10" spans="1:3">
      <c r="A10" s="29" t="s">
        <v>91</v>
      </c>
      <c r="B10" s="41">
        <f>B8+B9</f>
        <v>200401.60642570286</v>
      </c>
      <c r="C10" s="41">
        <f>C8+C9</f>
        <v>143181.81818181818</v>
      </c>
    </row>
    <row r="11" spans="1:3">
      <c r="A11" s="25"/>
      <c r="B11" s="42"/>
      <c r="C11" s="42"/>
    </row>
    <row r="12" spans="1:3" ht="13.5" thickBot="1">
      <c r="A12" s="30" t="s">
        <v>92</v>
      </c>
      <c r="B12" s="43">
        <f>B5-B10</f>
        <v>0</v>
      </c>
      <c r="C12" s="43">
        <f>C5-C10</f>
        <v>0</v>
      </c>
    </row>
    <row r="13" spans="1:3">
      <c r="A13" s="24"/>
      <c r="B13" s="38"/>
      <c r="C13" s="38"/>
    </row>
    <row r="14" spans="1:3" ht="13.5" thickBot="1">
      <c r="A14" s="30" t="s">
        <v>93</v>
      </c>
      <c r="B14" s="44">
        <f>B12+C12</f>
        <v>0</v>
      </c>
      <c r="C14" s="38"/>
    </row>
    <row r="22" spans="1:1">
      <c r="A22" s="24"/>
    </row>
  </sheetData>
  <phoneticPr fontId="0" type="noConversion"/>
  <printOptions gridLinesSet="0"/>
  <pageMargins left="0.75" right="0.75" top="1" bottom="1" header="0.5" footer="0.5"/>
  <pageSetup orientation="portrait" horizontalDpi="0" verticalDpi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2:F22"/>
  <sheetViews>
    <sheetView showGridLines="0" workbookViewId="0">
      <selection activeCell="C5" sqref="C5"/>
    </sheetView>
  </sheetViews>
  <sheetFormatPr defaultRowHeight="12.75"/>
  <cols>
    <col min="1" max="1" width="17.140625" style="1" customWidth="1"/>
    <col min="2" max="3" width="12.140625" customWidth="1"/>
    <col min="4" max="4" width="4.5703125" customWidth="1"/>
    <col min="5" max="5" width="22.5703125" customWidth="1"/>
    <col min="6" max="6" width="30" bestFit="1" customWidth="1"/>
  </cols>
  <sheetData>
    <row r="2" spans="1:6" ht="25.5">
      <c r="A2" s="28"/>
      <c r="B2" s="27" t="s">
        <v>84</v>
      </c>
      <c r="C2" s="27" t="s">
        <v>85</v>
      </c>
    </row>
    <row r="3" spans="1:6">
      <c r="A3" s="25" t="s">
        <v>72</v>
      </c>
      <c r="B3" s="40">
        <v>24.95</v>
      </c>
      <c r="C3" s="40">
        <v>19.95</v>
      </c>
      <c r="E3" s="36" t="s">
        <v>94</v>
      </c>
      <c r="F3" s="37"/>
    </row>
    <row r="4" spans="1:6">
      <c r="A4" s="29" t="s">
        <v>87</v>
      </c>
      <c r="B4" s="31">
        <v>7513.4098874924975</v>
      </c>
      <c r="C4" s="31">
        <v>6458.0469007184183</v>
      </c>
      <c r="E4" t="s">
        <v>95</v>
      </c>
      <c r="F4" s="23" t="b">
        <f>$B$14=0</f>
        <v>1</v>
      </c>
    </row>
    <row r="5" spans="1:6">
      <c r="A5" s="29" t="s">
        <v>86</v>
      </c>
      <c r="B5" s="41">
        <f>B3 * B4</f>
        <v>187459.57669293782</v>
      </c>
      <c r="C5" s="41">
        <f>C3 * C4</f>
        <v>128838.03566933244</v>
      </c>
      <c r="E5" t="s">
        <v>96</v>
      </c>
      <c r="F5">
        <f>COUNT($B$4,$C$4)</f>
        <v>2</v>
      </c>
    </row>
    <row r="6" spans="1:6">
      <c r="A6" s="25"/>
      <c r="B6" s="26"/>
      <c r="C6" s="26"/>
      <c r="E6" t="s">
        <v>97</v>
      </c>
      <c r="F6" t="b">
        <f>$B$12=0</f>
        <v>1</v>
      </c>
    </row>
    <row r="7" spans="1:6">
      <c r="A7" s="25" t="s">
        <v>88</v>
      </c>
      <c r="B7" s="40">
        <v>12.5</v>
      </c>
      <c r="C7" s="40">
        <v>9.5</v>
      </c>
      <c r="E7" t="s">
        <v>98</v>
      </c>
      <c r="F7" t="b">
        <f>$C$12=0</f>
        <v>1</v>
      </c>
    </row>
    <row r="8" spans="1:6">
      <c r="A8" s="25" t="s">
        <v>89</v>
      </c>
      <c r="B8" s="42">
        <f>B7 * B4 - C4</f>
        <v>87459.576692937801</v>
      </c>
      <c r="C8" s="42">
        <f>C7 * C4 - B4</f>
        <v>53838.035669332479</v>
      </c>
      <c r="E8" t="s">
        <v>99</v>
      </c>
      <c r="F8">
        <f>{100,100,0.000001,0.05,FALSE,TRUE,FALSE,1,1,1,0.0001,FALSE}</f>
        <v>100</v>
      </c>
    </row>
    <row r="9" spans="1:6">
      <c r="A9" s="29" t="s">
        <v>90</v>
      </c>
      <c r="B9" s="41">
        <v>100000</v>
      </c>
      <c r="C9" s="41">
        <v>75000</v>
      </c>
    </row>
    <row r="10" spans="1:6">
      <c r="A10" s="29" t="s">
        <v>91</v>
      </c>
      <c r="B10" s="41">
        <f>B8+B9</f>
        <v>187459.57669293782</v>
      </c>
      <c r="C10" s="41">
        <f>C8+C9</f>
        <v>128838.03566933249</v>
      </c>
    </row>
    <row r="11" spans="1:6">
      <c r="A11" s="25"/>
      <c r="B11" s="42"/>
      <c r="C11" s="42"/>
    </row>
    <row r="12" spans="1:6" ht="13.5" thickBot="1">
      <c r="A12" s="30" t="s">
        <v>92</v>
      </c>
      <c r="B12" s="43">
        <f>B5-B10</f>
        <v>0</v>
      </c>
      <c r="C12" s="43">
        <f>C5-C10</f>
        <v>0</v>
      </c>
    </row>
    <row r="13" spans="1:6">
      <c r="A13" s="24"/>
      <c r="B13" s="38"/>
      <c r="C13" s="38"/>
    </row>
    <row r="14" spans="1:6" ht="13.5" thickBot="1">
      <c r="A14" s="30" t="s">
        <v>93</v>
      </c>
      <c r="B14" s="44">
        <f>B12+C12</f>
        <v>0</v>
      </c>
      <c r="C14" s="38"/>
    </row>
    <row r="22" spans="1:1">
      <c r="A22" s="24"/>
    </row>
  </sheetData>
  <scenarios current="0">
    <scenario name="Break-Even" locked="1" count="2" user="Paul McFedries" comment="Solver Model">
      <inputCells r="B4" val="7513.41739996582"/>
      <inputCells r="C4" val="6458.05335697557"/>
    </scenario>
  </scenarios>
  <phoneticPr fontId="0" type="noConversion"/>
  <printOptions gridLinesSet="0"/>
  <pageMargins left="0.75" right="0.75" top="1" bottom="1" header="0.5" footer="0.5"/>
  <pageSetup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G54"/>
  <sheetViews>
    <sheetView showGridLines="0" topLeftCell="A28" workbookViewId="0">
      <selection activeCell="O36" sqref="O36"/>
    </sheetView>
  </sheetViews>
  <sheetFormatPr defaultRowHeight="12.75"/>
  <cols>
    <col min="1" max="1" width="2.28515625" customWidth="1"/>
    <col min="3" max="3" width="30.85546875" bestFit="1" customWidth="1"/>
    <col min="4" max="4" width="20" bestFit="1" customWidth="1"/>
    <col min="5" max="5" width="17.28515625" bestFit="1" customWidth="1"/>
    <col min="6" max="6" width="10.42578125" bestFit="1" customWidth="1"/>
    <col min="7" max="7" width="4.28515625" customWidth="1"/>
  </cols>
  <sheetData>
    <row r="1" spans="1:5">
      <c r="A1" s="39" t="s">
        <v>48</v>
      </c>
    </row>
    <row r="2" spans="1:5">
      <c r="A2" s="39" t="s">
        <v>49</v>
      </c>
    </row>
    <row r="3" spans="1:5">
      <c r="A3" s="39" t="s">
        <v>114</v>
      </c>
    </row>
    <row r="6" spans="1:5" ht="13.5" thickBot="1">
      <c r="A6" t="s">
        <v>50</v>
      </c>
    </row>
    <row r="7" spans="1:5" ht="13.5" thickBot="1">
      <c r="B7" s="45" t="s">
        <v>51</v>
      </c>
      <c r="C7" s="45" t="s">
        <v>52</v>
      </c>
      <c r="D7" s="45" t="s">
        <v>53</v>
      </c>
      <c r="E7" s="45" t="s">
        <v>54</v>
      </c>
    </row>
    <row r="8" spans="1:5" ht="13.5" thickBot="1">
      <c r="B8" s="32" t="s">
        <v>1</v>
      </c>
      <c r="C8" s="32" t="s">
        <v>115</v>
      </c>
      <c r="D8" s="34">
        <v>3200.0000000073251</v>
      </c>
      <c r="E8" s="34">
        <v>3200</v>
      </c>
    </row>
    <row r="11" spans="1:5" ht="13.5" thickBot="1">
      <c r="A11" t="s">
        <v>55</v>
      </c>
    </row>
    <row r="12" spans="1:5" ht="13.5" thickBot="1">
      <c r="B12" s="45" t="s">
        <v>51</v>
      </c>
      <c r="C12" s="45" t="s">
        <v>52</v>
      </c>
      <c r="D12" s="45" t="s">
        <v>53</v>
      </c>
      <c r="E12" s="45" t="s">
        <v>54</v>
      </c>
    </row>
    <row r="13" spans="1:5">
      <c r="B13" s="33" t="s">
        <v>2</v>
      </c>
      <c r="C13" s="33" t="s">
        <v>116</v>
      </c>
      <c r="D13" s="35">
        <v>0</v>
      </c>
      <c r="E13" s="35">
        <v>0</v>
      </c>
    </row>
    <row r="14" spans="1:5">
      <c r="B14" s="33" t="s">
        <v>3</v>
      </c>
      <c r="C14" s="33" t="s">
        <v>117</v>
      </c>
      <c r="D14" s="35">
        <v>0</v>
      </c>
      <c r="E14" s="35">
        <v>0</v>
      </c>
    </row>
    <row r="15" spans="1:5">
      <c r="B15" s="33" t="s">
        <v>4</v>
      </c>
      <c r="C15" s="33" t="s">
        <v>118</v>
      </c>
      <c r="D15" s="35">
        <v>80.000000000181785</v>
      </c>
      <c r="E15" s="35">
        <v>79.999999999999943</v>
      </c>
    </row>
    <row r="16" spans="1:5">
      <c r="B16" s="33" t="s">
        <v>5</v>
      </c>
      <c r="C16" s="33" t="s">
        <v>119</v>
      </c>
      <c r="D16" s="35">
        <v>0</v>
      </c>
      <c r="E16" s="35">
        <v>0</v>
      </c>
    </row>
    <row r="17" spans="1:7">
      <c r="B17" s="33" t="s">
        <v>6</v>
      </c>
      <c r="C17" s="33" t="s">
        <v>120</v>
      </c>
      <c r="D17" s="35">
        <v>220.00000000050574</v>
      </c>
      <c r="E17" s="35">
        <v>220</v>
      </c>
    </row>
    <row r="18" spans="1:7">
      <c r="B18" s="33" t="s">
        <v>7</v>
      </c>
      <c r="C18" s="33" t="s">
        <v>121</v>
      </c>
      <c r="D18" s="35">
        <v>0</v>
      </c>
      <c r="E18" s="35">
        <v>0</v>
      </c>
    </row>
    <row r="19" spans="1:7">
      <c r="B19" s="33" t="s">
        <v>8</v>
      </c>
      <c r="C19" s="33" t="s">
        <v>122</v>
      </c>
      <c r="D19" s="35">
        <v>0</v>
      </c>
      <c r="E19" s="35">
        <v>0</v>
      </c>
    </row>
    <row r="20" spans="1:7">
      <c r="B20" s="33" t="s">
        <v>9</v>
      </c>
      <c r="C20" s="33" t="s">
        <v>123</v>
      </c>
      <c r="D20" s="35">
        <v>100.0000000002284</v>
      </c>
      <c r="E20" s="35">
        <v>100.00000000000003</v>
      </c>
    </row>
    <row r="21" spans="1:7">
      <c r="B21" s="33" t="s">
        <v>10</v>
      </c>
      <c r="C21" s="33" t="s">
        <v>124</v>
      </c>
      <c r="D21" s="35">
        <v>160.0000000003659</v>
      </c>
      <c r="E21" s="35">
        <v>160</v>
      </c>
    </row>
    <row r="22" spans="1:7">
      <c r="B22" s="33" t="s">
        <v>11</v>
      </c>
      <c r="C22" s="33" t="s">
        <v>125</v>
      </c>
      <c r="D22" s="35">
        <v>0</v>
      </c>
      <c r="E22" s="35">
        <v>0</v>
      </c>
    </row>
    <row r="23" spans="1:7">
      <c r="B23" s="33" t="s">
        <v>12</v>
      </c>
      <c r="C23" s="33" t="s">
        <v>126</v>
      </c>
      <c r="D23" s="35">
        <v>180.00000000041251</v>
      </c>
      <c r="E23" s="35">
        <v>180</v>
      </c>
    </row>
    <row r="24" spans="1:7">
      <c r="B24" s="33" t="s">
        <v>13</v>
      </c>
      <c r="C24" s="33" t="s">
        <v>127</v>
      </c>
      <c r="D24" s="35">
        <v>80.000000000179455</v>
      </c>
      <c r="E24" s="35">
        <v>79.999999999999986</v>
      </c>
    </row>
    <row r="25" spans="1:7">
      <c r="B25" s="33" t="s">
        <v>14</v>
      </c>
      <c r="C25" s="33" t="s">
        <v>128</v>
      </c>
      <c r="D25" s="35">
        <v>20.000000000048942</v>
      </c>
      <c r="E25" s="35">
        <v>20.000000000000011</v>
      </c>
    </row>
    <row r="26" spans="1:7">
      <c r="B26" s="33" t="s">
        <v>15</v>
      </c>
      <c r="C26" s="33" t="s">
        <v>129</v>
      </c>
      <c r="D26" s="35">
        <v>0</v>
      </c>
      <c r="E26" s="35">
        <v>0</v>
      </c>
    </row>
    <row r="27" spans="1:7" ht="13.5" thickBot="1">
      <c r="B27" s="32" t="s">
        <v>16</v>
      </c>
      <c r="C27" s="32" t="s">
        <v>130</v>
      </c>
      <c r="D27" s="34">
        <v>0</v>
      </c>
      <c r="E27" s="34">
        <v>0</v>
      </c>
    </row>
    <row r="30" spans="1:7" ht="13.5" thickBot="1">
      <c r="A30" t="s">
        <v>56</v>
      </c>
    </row>
    <row r="31" spans="1:7" ht="13.5" thickBot="1">
      <c r="B31" s="45" t="s">
        <v>51</v>
      </c>
      <c r="C31" s="45" t="s">
        <v>52</v>
      </c>
      <c r="D31" s="45" t="s">
        <v>57</v>
      </c>
      <c r="E31" s="45" t="s">
        <v>58</v>
      </c>
      <c r="F31" s="45" t="s">
        <v>0</v>
      </c>
      <c r="G31" s="45" t="s">
        <v>59</v>
      </c>
    </row>
    <row r="32" spans="1:7">
      <c r="B32" s="33" t="s">
        <v>17</v>
      </c>
      <c r="C32" s="33" t="s">
        <v>131</v>
      </c>
      <c r="D32" s="35">
        <v>299.99999999999994</v>
      </c>
      <c r="E32" s="33" t="s">
        <v>18</v>
      </c>
      <c r="F32" s="33" t="s">
        <v>60</v>
      </c>
      <c r="G32" s="33">
        <v>10.000000000000057</v>
      </c>
    </row>
    <row r="33" spans="2:7">
      <c r="B33" s="33" t="s">
        <v>19</v>
      </c>
      <c r="C33" s="33" t="s">
        <v>132</v>
      </c>
      <c r="D33" s="35">
        <v>260</v>
      </c>
      <c r="E33" s="33" t="s">
        <v>20</v>
      </c>
      <c r="F33" s="33" t="s">
        <v>61</v>
      </c>
      <c r="G33" s="33">
        <v>0</v>
      </c>
    </row>
    <row r="34" spans="2:7">
      <c r="B34" s="33" t="s">
        <v>21</v>
      </c>
      <c r="C34" s="33" t="s">
        <v>133</v>
      </c>
      <c r="D34" s="35">
        <v>280</v>
      </c>
      <c r="E34" s="33" t="s">
        <v>22</v>
      </c>
      <c r="F34" s="33" t="s">
        <v>61</v>
      </c>
      <c r="G34" s="33">
        <v>0</v>
      </c>
    </row>
    <row r="35" spans="2:7">
      <c r="B35" s="33" t="s">
        <v>23</v>
      </c>
      <c r="C35" s="33" t="s">
        <v>134</v>
      </c>
      <c r="D35" s="35">
        <v>180</v>
      </c>
      <c r="E35" s="33" t="s">
        <v>24</v>
      </c>
      <c r="F35" s="33" t="s">
        <v>60</v>
      </c>
      <c r="G35" s="33">
        <v>0</v>
      </c>
    </row>
    <row r="36" spans="2:7">
      <c r="B36" s="33" t="s">
        <v>25</v>
      </c>
      <c r="C36" s="33" t="s">
        <v>135</v>
      </c>
      <c r="D36" s="35">
        <v>79.999999999999986</v>
      </c>
      <c r="E36" s="33" t="s">
        <v>26</v>
      </c>
      <c r="F36" s="33" t="s">
        <v>60</v>
      </c>
      <c r="G36" s="33">
        <v>0</v>
      </c>
    </row>
    <row r="37" spans="2:7">
      <c r="B37" s="33" t="s">
        <v>27</v>
      </c>
      <c r="C37" s="33" t="s">
        <v>136</v>
      </c>
      <c r="D37" s="35">
        <v>199.99999999999997</v>
      </c>
      <c r="E37" s="33" t="s">
        <v>28</v>
      </c>
      <c r="F37" s="33" t="s">
        <v>60</v>
      </c>
      <c r="G37" s="33">
        <v>0</v>
      </c>
    </row>
    <row r="38" spans="2:7">
      <c r="B38" s="33" t="s">
        <v>29</v>
      </c>
      <c r="C38" s="33" t="s">
        <v>137</v>
      </c>
      <c r="D38" s="35">
        <v>160</v>
      </c>
      <c r="E38" s="33" t="s">
        <v>30</v>
      </c>
      <c r="F38" s="33" t="s">
        <v>60</v>
      </c>
      <c r="G38" s="33">
        <v>0</v>
      </c>
    </row>
    <row r="39" spans="2:7">
      <c r="B39" s="33" t="s">
        <v>31</v>
      </c>
      <c r="C39" s="33" t="s">
        <v>138</v>
      </c>
      <c r="D39" s="35">
        <v>220</v>
      </c>
      <c r="E39" s="33" t="s">
        <v>32</v>
      </c>
      <c r="F39" s="33" t="s">
        <v>60</v>
      </c>
      <c r="G39" s="33">
        <v>0</v>
      </c>
    </row>
    <row r="40" spans="2:7">
      <c r="B40" s="33" t="s">
        <v>2</v>
      </c>
      <c r="C40" s="33" t="s">
        <v>116</v>
      </c>
      <c r="D40" s="35">
        <v>0</v>
      </c>
      <c r="E40" s="33" t="s">
        <v>33</v>
      </c>
      <c r="F40" s="33" t="s">
        <v>61</v>
      </c>
      <c r="G40" s="35">
        <v>0</v>
      </c>
    </row>
    <row r="41" spans="2:7">
      <c r="B41" s="33" t="s">
        <v>3</v>
      </c>
      <c r="C41" s="33" t="s">
        <v>117</v>
      </c>
      <c r="D41" s="35">
        <v>0</v>
      </c>
      <c r="E41" s="33" t="s">
        <v>34</v>
      </c>
      <c r="F41" s="33" t="s">
        <v>61</v>
      </c>
      <c r="G41" s="35">
        <v>0</v>
      </c>
    </row>
    <row r="42" spans="2:7">
      <c r="B42" s="33" t="s">
        <v>4</v>
      </c>
      <c r="C42" s="33" t="s">
        <v>118</v>
      </c>
      <c r="D42" s="35">
        <v>79.999999999999943</v>
      </c>
      <c r="E42" s="33" t="s">
        <v>35</v>
      </c>
      <c r="F42" s="33" t="s">
        <v>60</v>
      </c>
      <c r="G42" s="35">
        <v>79.999999999999943</v>
      </c>
    </row>
    <row r="43" spans="2:7">
      <c r="B43" s="33" t="s">
        <v>5</v>
      </c>
      <c r="C43" s="33" t="s">
        <v>119</v>
      </c>
      <c r="D43" s="35">
        <v>0</v>
      </c>
      <c r="E43" s="33" t="s">
        <v>36</v>
      </c>
      <c r="F43" s="33" t="s">
        <v>61</v>
      </c>
      <c r="G43" s="35">
        <v>0</v>
      </c>
    </row>
    <row r="44" spans="2:7">
      <c r="B44" s="33" t="s">
        <v>6</v>
      </c>
      <c r="C44" s="33" t="s">
        <v>120</v>
      </c>
      <c r="D44" s="35">
        <v>220</v>
      </c>
      <c r="E44" s="33" t="s">
        <v>37</v>
      </c>
      <c r="F44" s="33" t="s">
        <v>60</v>
      </c>
      <c r="G44" s="35">
        <v>220</v>
      </c>
    </row>
    <row r="45" spans="2:7">
      <c r="B45" s="33" t="s">
        <v>7</v>
      </c>
      <c r="C45" s="33" t="s">
        <v>121</v>
      </c>
      <c r="D45" s="35">
        <v>0</v>
      </c>
      <c r="E45" s="33" t="s">
        <v>38</v>
      </c>
      <c r="F45" s="33" t="s">
        <v>61</v>
      </c>
      <c r="G45" s="35">
        <v>0</v>
      </c>
    </row>
    <row r="46" spans="2:7">
      <c r="B46" s="33" t="s">
        <v>8</v>
      </c>
      <c r="C46" s="33" t="s">
        <v>122</v>
      </c>
      <c r="D46" s="35">
        <v>0</v>
      </c>
      <c r="E46" s="33" t="s">
        <v>39</v>
      </c>
      <c r="F46" s="33" t="s">
        <v>61</v>
      </c>
      <c r="G46" s="35">
        <v>0</v>
      </c>
    </row>
    <row r="47" spans="2:7">
      <c r="B47" s="33" t="s">
        <v>9</v>
      </c>
      <c r="C47" s="33" t="s">
        <v>123</v>
      </c>
      <c r="D47" s="35">
        <v>100.00000000000003</v>
      </c>
      <c r="E47" s="33" t="s">
        <v>40</v>
      </c>
      <c r="F47" s="33" t="s">
        <v>60</v>
      </c>
      <c r="G47" s="35">
        <v>100.00000000000003</v>
      </c>
    </row>
    <row r="48" spans="2:7">
      <c r="B48" s="33" t="s">
        <v>10</v>
      </c>
      <c r="C48" s="33" t="s">
        <v>124</v>
      </c>
      <c r="D48" s="35">
        <v>160</v>
      </c>
      <c r="E48" s="33" t="s">
        <v>41</v>
      </c>
      <c r="F48" s="33" t="s">
        <v>60</v>
      </c>
      <c r="G48" s="35">
        <v>160</v>
      </c>
    </row>
    <row r="49" spans="2:7">
      <c r="B49" s="33" t="s">
        <v>11</v>
      </c>
      <c r="C49" s="33" t="s">
        <v>125</v>
      </c>
      <c r="D49" s="35">
        <v>0</v>
      </c>
      <c r="E49" s="33" t="s">
        <v>42</v>
      </c>
      <c r="F49" s="33" t="s">
        <v>61</v>
      </c>
      <c r="G49" s="35">
        <v>0</v>
      </c>
    </row>
    <row r="50" spans="2:7">
      <c r="B50" s="33" t="s">
        <v>12</v>
      </c>
      <c r="C50" s="33" t="s">
        <v>126</v>
      </c>
      <c r="D50" s="35">
        <v>180</v>
      </c>
      <c r="E50" s="33" t="s">
        <v>43</v>
      </c>
      <c r="F50" s="33" t="s">
        <v>60</v>
      </c>
      <c r="G50" s="35">
        <v>180</v>
      </c>
    </row>
    <row r="51" spans="2:7">
      <c r="B51" s="33" t="s">
        <v>13</v>
      </c>
      <c r="C51" s="33" t="s">
        <v>127</v>
      </c>
      <c r="D51" s="35">
        <v>79.999999999999986</v>
      </c>
      <c r="E51" s="33" t="s">
        <v>44</v>
      </c>
      <c r="F51" s="33" t="s">
        <v>60</v>
      </c>
      <c r="G51" s="35">
        <v>79.999999999999986</v>
      </c>
    </row>
    <row r="52" spans="2:7">
      <c r="B52" s="33" t="s">
        <v>14</v>
      </c>
      <c r="C52" s="33" t="s">
        <v>128</v>
      </c>
      <c r="D52" s="35">
        <v>20.000000000000011</v>
      </c>
      <c r="E52" s="33" t="s">
        <v>45</v>
      </c>
      <c r="F52" s="33" t="s">
        <v>60</v>
      </c>
      <c r="G52" s="35">
        <v>20.000000000000011</v>
      </c>
    </row>
    <row r="53" spans="2:7">
      <c r="B53" s="33" t="s">
        <v>15</v>
      </c>
      <c r="C53" s="33" t="s">
        <v>129</v>
      </c>
      <c r="D53" s="35">
        <v>0</v>
      </c>
      <c r="E53" s="33" t="s">
        <v>46</v>
      </c>
      <c r="F53" s="33" t="s">
        <v>61</v>
      </c>
      <c r="G53" s="35">
        <v>0</v>
      </c>
    </row>
    <row r="54" spans="2:7" ht="13.5" thickBot="1">
      <c r="B54" s="32" t="s">
        <v>16</v>
      </c>
      <c r="C54" s="32" t="s">
        <v>130</v>
      </c>
      <c r="D54" s="34">
        <v>0</v>
      </c>
      <c r="E54" s="32" t="s">
        <v>47</v>
      </c>
      <c r="F54" s="32" t="s">
        <v>61</v>
      </c>
      <c r="G54" s="34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5"/>
  <sheetViews>
    <sheetView showGridLines="0" topLeftCell="A24" workbookViewId="0">
      <selection activeCell="P39" sqref="P39"/>
    </sheetView>
  </sheetViews>
  <sheetFormatPr defaultRowHeight="12.75"/>
  <cols>
    <col min="1" max="1" width="2.28515625" customWidth="1"/>
    <col min="3" max="3" width="21.140625" bestFit="1" customWidth="1"/>
    <col min="5" max="5" width="12" bestFit="1" customWidth="1"/>
    <col min="6" max="8" width="13.5703125" bestFit="1" customWidth="1"/>
  </cols>
  <sheetData>
    <row r="1" spans="1:8">
      <c r="A1" s="39" t="s">
        <v>62</v>
      </c>
    </row>
    <row r="2" spans="1:8">
      <c r="A2" s="39" t="s">
        <v>49</v>
      </c>
    </row>
    <row r="3" spans="1:8">
      <c r="A3" s="39" t="s">
        <v>114</v>
      </c>
    </row>
    <row r="6" spans="1:8" ht="13.5" thickBot="1">
      <c r="A6" t="s">
        <v>55</v>
      </c>
    </row>
    <row r="7" spans="1:8">
      <c r="B7" s="46"/>
      <c r="C7" s="46"/>
      <c r="D7" s="46" t="s">
        <v>63</v>
      </c>
      <c r="E7" s="46" t="s">
        <v>65</v>
      </c>
      <c r="F7" s="46" t="s">
        <v>67</v>
      </c>
      <c r="G7" s="46" t="s">
        <v>69</v>
      </c>
      <c r="H7" s="46" t="s">
        <v>69</v>
      </c>
    </row>
    <row r="8" spans="1:8" ht="13.5" thickBot="1">
      <c r="B8" s="47" t="s">
        <v>51</v>
      </c>
      <c r="C8" s="47" t="s">
        <v>52</v>
      </c>
      <c r="D8" s="47" t="s">
        <v>64</v>
      </c>
      <c r="E8" s="47" t="s">
        <v>66</v>
      </c>
      <c r="F8" s="47" t="s">
        <v>68</v>
      </c>
      <c r="G8" s="47" t="s">
        <v>70</v>
      </c>
      <c r="H8" s="47" t="s">
        <v>71</v>
      </c>
    </row>
    <row r="9" spans="1:8">
      <c r="B9" s="33" t="s">
        <v>2</v>
      </c>
      <c r="C9" s="33" t="s">
        <v>116</v>
      </c>
      <c r="D9" s="35">
        <v>0</v>
      </c>
      <c r="E9" s="35">
        <v>6.0000000003412888</v>
      </c>
      <c r="F9" s="33">
        <v>10.000000000218279</v>
      </c>
      <c r="G9" s="33">
        <v>1E+30</v>
      </c>
      <c r="H9" s="33">
        <v>6.0000000003412888</v>
      </c>
    </row>
    <row r="10" spans="1:8">
      <c r="B10" s="33" t="s">
        <v>3</v>
      </c>
      <c r="C10" s="33" t="s">
        <v>117</v>
      </c>
      <c r="D10" s="35">
        <v>0</v>
      </c>
      <c r="E10" s="35">
        <v>2.9999999979590806</v>
      </c>
      <c r="F10" s="33">
        <v>7.9999999979918357</v>
      </c>
      <c r="G10" s="33">
        <v>1E+30</v>
      </c>
      <c r="H10" s="33">
        <v>2.9999999979590806</v>
      </c>
    </row>
    <row r="11" spans="1:8">
      <c r="B11" s="33" t="s">
        <v>4</v>
      </c>
      <c r="C11" s="33" t="s">
        <v>118</v>
      </c>
      <c r="D11" s="35">
        <v>79.999999999999943</v>
      </c>
      <c r="E11" s="35">
        <v>0</v>
      </c>
      <c r="F11" s="33">
        <v>5.9999999999581721</v>
      </c>
      <c r="G11" s="33">
        <v>0</v>
      </c>
      <c r="H11" s="33">
        <v>0.99999999986039323</v>
      </c>
    </row>
    <row r="12" spans="1:8">
      <c r="B12" s="33" t="s">
        <v>5</v>
      </c>
      <c r="C12" s="33" t="s">
        <v>119</v>
      </c>
      <c r="D12" s="35">
        <v>0</v>
      </c>
      <c r="E12" s="35">
        <v>0</v>
      </c>
      <c r="F12" s="33">
        <v>5.0000000001091394</v>
      </c>
      <c r="G12" s="33">
        <v>1E+30</v>
      </c>
      <c r="H12" s="33">
        <v>0</v>
      </c>
    </row>
    <row r="13" spans="1:8">
      <c r="B13" s="33" t="s">
        <v>6</v>
      </c>
      <c r="C13" s="33" t="s">
        <v>120</v>
      </c>
      <c r="D13" s="35">
        <v>220</v>
      </c>
      <c r="E13" s="35">
        <v>0</v>
      </c>
      <c r="F13" s="33">
        <v>3.9999999999788982</v>
      </c>
      <c r="G13" s="33">
        <v>3.9999999997417053</v>
      </c>
      <c r="H13" s="33">
        <v>1E+30</v>
      </c>
    </row>
    <row r="14" spans="1:8">
      <c r="B14" s="33" t="s">
        <v>7</v>
      </c>
      <c r="C14" s="33" t="s">
        <v>121</v>
      </c>
      <c r="D14" s="35">
        <v>0</v>
      </c>
      <c r="E14" s="35">
        <v>4.0000000004511103</v>
      </c>
      <c r="F14" s="33">
        <v>6.0000000003128662</v>
      </c>
      <c r="G14" s="33">
        <v>1E+30</v>
      </c>
      <c r="H14" s="33">
        <v>4.0000000004511103</v>
      </c>
    </row>
    <row r="15" spans="1:8">
      <c r="B15" s="33" t="s">
        <v>8</v>
      </c>
      <c r="C15" s="33" t="s">
        <v>122</v>
      </c>
      <c r="D15" s="35">
        <v>0</v>
      </c>
      <c r="E15" s="35">
        <v>2.0000000015695472</v>
      </c>
      <c r="F15" s="33">
        <v>5.0000000010186341</v>
      </c>
      <c r="G15" s="33">
        <v>1E+30</v>
      </c>
      <c r="H15" s="33">
        <v>2.0000000015695472</v>
      </c>
    </row>
    <row r="16" spans="1:8">
      <c r="B16" s="33" t="s">
        <v>9</v>
      </c>
      <c r="C16" s="33" t="s">
        <v>123</v>
      </c>
      <c r="D16" s="35">
        <v>100.00000000000003</v>
      </c>
      <c r="E16" s="35">
        <v>0</v>
      </c>
      <c r="F16" s="33">
        <v>3.9999999999872262</v>
      </c>
      <c r="G16" s="33">
        <v>1.9999999999538218</v>
      </c>
      <c r="H16" s="33">
        <v>0</v>
      </c>
    </row>
    <row r="17" spans="1:8">
      <c r="B17" s="33" t="s">
        <v>10</v>
      </c>
      <c r="C17" s="33" t="s">
        <v>124</v>
      </c>
      <c r="D17" s="35">
        <v>160</v>
      </c>
      <c r="E17" s="35">
        <v>0</v>
      </c>
      <c r="F17" s="33">
        <v>2.9999999999790417</v>
      </c>
      <c r="G17" s="33">
        <v>0</v>
      </c>
      <c r="H17" s="33">
        <v>1E+30</v>
      </c>
    </row>
    <row r="18" spans="1:8">
      <c r="B18" s="33" t="s">
        <v>11</v>
      </c>
      <c r="C18" s="33" t="s">
        <v>125</v>
      </c>
      <c r="D18" s="35">
        <v>0</v>
      </c>
      <c r="E18" s="35">
        <v>3.9999999997612363</v>
      </c>
      <c r="F18" s="33">
        <v>5.9999999998581188</v>
      </c>
      <c r="G18" s="33">
        <v>1E+30</v>
      </c>
      <c r="H18" s="33">
        <v>3.9999999997612363</v>
      </c>
    </row>
    <row r="19" spans="1:8">
      <c r="B19" s="33" t="s">
        <v>12</v>
      </c>
      <c r="C19" s="33" t="s">
        <v>126</v>
      </c>
      <c r="D19" s="35">
        <v>180</v>
      </c>
      <c r="E19" s="35">
        <v>0</v>
      </c>
      <c r="F19" s="33">
        <v>2.999999999997975</v>
      </c>
      <c r="G19" s="33">
        <v>4.0000000004293108</v>
      </c>
      <c r="H19" s="33">
        <v>1E+30</v>
      </c>
    </row>
    <row r="20" spans="1:8">
      <c r="B20" s="33" t="s">
        <v>13</v>
      </c>
      <c r="C20" s="33" t="s">
        <v>127</v>
      </c>
      <c r="D20" s="35">
        <v>79.999999999999986</v>
      </c>
      <c r="E20" s="35">
        <v>0</v>
      </c>
      <c r="F20" s="33">
        <v>4.0000000000101261</v>
      </c>
      <c r="G20" s="33">
        <v>2.0000000015046644</v>
      </c>
      <c r="H20" s="33">
        <v>1E+30</v>
      </c>
    </row>
    <row r="21" spans="1:8">
      <c r="B21" s="33" t="s">
        <v>14</v>
      </c>
      <c r="C21" s="33" t="s">
        <v>128</v>
      </c>
      <c r="D21" s="35">
        <v>20.000000000000011</v>
      </c>
      <c r="E21" s="35">
        <v>0</v>
      </c>
      <c r="F21" s="33">
        <v>5.0000000000969038</v>
      </c>
      <c r="G21" s="33">
        <v>0.99999999986021826</v>
      </c>
      <c r="H21" s="33">
        <v>2.0000000015042567</v>
      </c>
    </row>
    <row r="22" spans="1:8">
      <c r="B22" s="33" t="s">
        <v>15</v>
      </c>
      <c r="C22" s="33" t="s">
        <v>129</v>
      </c>
      <c r="D22" s="35">
        <v>0</v>
      </c>
      <c r="E22" s="35">
        <v>0.99999999999731504</v>
      </c>
      <c r="F22" s="33">
        <v>5.0000000001091394</v>
      </c>
      <c r="G22" s="33">
        <v>1E+30</v>
      </c>
      <c r="H22" s="33">
        <v>0.99999999999731504</v>
      </c>
    </row>
    <row r="23" spans="1:8" ht="13.5" thickBot="1">
      <c r="B23" s="32" t="s">
        <v>16</v>
      </c>
      <c r="C23" s="32" t="s">
        <v>130</v>
      </c>
      <c r="D23" s="34">
        <v>0</v>
      </c>
      <c r="E23" s="34">
        <v>5.9999999998503659</v>
      </c>
      <c r="F23" s="32">
        <v>9.0000000000145519</v>
      </c>
      <c r="G23" s="32">
        <v>1E+30</v>
      </c>
      <c r="H23" s="32">
        <v>5.9999999998503659</v>
      </c>
    </row>
    <row r="25" spans="1:8" ht="13.5" thickBot="1">
      <c r="A25" t="s">
        <v>56</v>
      </c>
    </row>
    <row r="26" spans="1:8">
      <c r="B26" s="46"/>
      <c r="C26" s="46"/>
      <c r="D26" s="46" t="s">
        <v>63</v>
      </c>
      <c r="E26" s="46" t="s">
        <v>72</v>
      </c>
      <c r="F26" s="46" t="s">
        <v>74</v>
      </c>
      <c r="G26" s="46" t="s">
        <v>69</v>
      </c>
      <c r="H26" s="46" t="s">
        <v>69</v>
      </c>
    </row>
    <row r="27" spans="1:8" ht="13.5" thickBot="1">
      <c r="B27" s="47" t="s">
        <v>51</v>
      </c>
      <c r="C27" s="47" t="s">
        <v>52</v>
      </c>
      <c r="D27" s="47" t="s">
        <v>64</v>
      </c>
      <c r="E27" s="47" t="s">
        <v>73</v>
      </c>
      <c r="F27" s="47" t="s">
        <v>75</v>
      </c>
      <c r="G27" s="47" t="s">
        <v>70</v>
      </c>
      <c r="H27" s="47" t="s">
        <v>71</v>
      </c>
    </row>
    <row r="28" spans="1:8">
      <c r="B28" s="33" t="s">
        <v>17</v>
      </c>
      <c r="C28" s="33" t="s">
        <v>131</v>
      </c>
      <c r="D28" s="35">
        <v>299.99999999999994</v>
      </c>
      <c r="E28" s="35">
        <v>0</v>
      </c>
      <c r="F28" s="33">
        <v>310</v>
      </c>
      <c r="G28" s="33">
        <v>1E+30</v>
      </c>
      <c r="H28" s="33">
        <v>10.000000000000057</v>
      </c>
    </row>
    <row r="29" spans="1:8">
      <c r="B29" s="33" t="s">
        <v>19</v>
      </c>
      <c r="C29" s="33" t="s">
        <v>132</v>
      </c>
      <c r="D29" s="35">
        <v>260</v>
      </c>
      <c r="E29" s="35">
        <v>-1.99999999994884</v>
      </c>
      <c r="F29" s="33">
        <v>260</v>
      </c>
      <c r="G29" s="33">
        <v>80.000000000427519</v>
      </c>
      <c r="H29" s="33">
        <v>10.000000000028479</v>
      </c>
    </row>
    <row r="30" spans="1:8">
      <c r="B30" s="33" t="s">
        <v>21</v>
      </c>
      <c r="C30" s="33" t="s">
        <v>133</v>
      </c>
      <c r="D30" s="35">
        <v>280</v>
      </c>
      <c r="E30" s="35">
        <v>-0.99999999985789056</v>
      </c>
      <c r="F30" s="33">
        <v>280</v>
      </c>
      <c r="G30" s="33">
        <v>80.000000000200146</v>
      </c>
      <c r="H30" s="33">
        <v>10.000000000000057</v>
      </c>
    </row>
    <row r="31" spans="1:8">
      <c r="B31" s="33" t="s">
        <v>23</v>
      </c>
      <c r="C31" s="33" t="s">
        <v>134</v>
      </c>
      <c r="D31" s="35">
        <v>180</v>
      </c>
      <c r="E31" s="35">
        <v>3.9999999998578897</v>
      </c>
      <c r="F31" s="33">
        <v>180</v>
      </c>
      <c r="G31" s="33">
        <v>10.000000000000057</v>
      </c>
      <c r="H31" s="33">
        <v>80.000000000200146</v>
      </c>
    </row>
    <row r="32" spans="1:8">
      <c r="B32" s="33" t="s">
        <v>25</v>
      </c>
      <c r="C32" s="33" t="s">
        <v>135</v>
      </c>
      <c r="D32" s="35">
        <v>79.999999999999986</v>
      </c>
      <c r="E32" s="35">
        <v>4.9999999998667715</v>
      </c>
      <c r="F32" s="33">
        <v>80</v>
      </c>
      <c r="G32" s="33">
        <v>9.9999999999822933</v>
      </c>
      <c r="H32" s="33">
        <v>80.000000000058037</v>
      </c>
    </row>
    <row r="33" spans="2:8">
      <c r="B33" s="33" t="s">
        <v>27</v>
      </c>
      <c r="C33" s="33" t="s">
        <v>136</v>
      </c>
      <c r="D33" s="35">
        <v>199.99999999999997</v>
      </c>
      <c r="E33" s="35">
        <v>5.9999999999431557</v>
      </c>
      <c r="F33" s="33">
        <v>200</v>
      </c>
      <c r="G33" s="33">
        <v>10.000000000000057</v>
      </c>
      <c r="H33" s="33">
        <v>80.000000000200146</v>
      </c>
    </row>
    <row r="34" spans="2:8">
      <c r="B34" s="33" t="s">
        <v>29</v>
      </c>
      <c r="C34" s="33" t="s">
        <v>137</v>
      </c>
      <c r="D34" s="35">
        <v>160</v>
      </c>
      <c r="E34" s="35">
        <v>4.9999999999221929</v>
      </c>
      <c r="F34" s="33">
        <v>160</v>
      </c>
      <c r="G34" s="33">
        <v>10.000000000046242</v>
      </c>
      <c r="H34" s="33">
        <v>80.000000000569628</v>
      </c>
    </row>
    <row r="35" spans="2:8" ht="13.5" thickBot="1">
      <c r="B35" s="32" t="s">
        <v>31</v>
      </c>
      <c r="C35" s="32" t="s">
        <v>138</v>
      </c>
      <c r="D35" s="34">
        <v>220</v>
      </c>
      <c r="E35" s="34">
        <v>3.9999999999793294</v>
      </c>
      <c r="F35" s="32">
        <v>220</v>
      </c>
      <c r="G35" s="32">
        <v>10.000000000000057</v>
      </c>
      <c r="H35" s="32">
        <v>219.99999999997627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7"/>
  <sheetViews>
    <sheetView showGridLines="0" workbookViewId="0">
      <selection activeCell="R29" sqref="R29"/>
    </sheetView>
  </sheetViews>
  <sheetFormatPr defaultRowHeight="12.75"/>
  <cols>
    <col min="1" max="1" width="2.28515625" customWidth="1"/>
    <col min="3" max="3" width="30.85546875" bestFit="1" customWidth="1"/>
    <col min="5" max="5" width="2.28515625" customWidth="1"/>
    <col min="6" max="6" width="12.42578125" bestFit="1" customWidth="1"/>
    <col min="7" max="7" width="6.5703125" customWidth="1"/>
    <col min="8" max="8" width="2.28515625" customWidth="1"/>
    <col min="9" max="9" width="12.42578125" bestFit="1" customWidth="1"/>
    <col min="10" max="10" width="6.5703125" customWidth="1"/>
  </cols>
  <sheetData>
    <row r="1" spans="1:10">
      <c r="A1" s="39" t="s">
        <v>76</v>
      </c>
    </row>
    <row r="2" spans="1:10">
      <c r="A2" s="39" t="s">
        <v>77</v>
      </c>
    </row>
    <row r="3" spans="1:10">
      <c r="A3" s="39" t="s">
        <v>114</v>
      </c>
    </row>
    <row r="5" spans="1:10" ht="13.5" thickBot="1"/>
    <row r="6" spans="1:10">
      <c r="B6" s="46"/>
      <c r="C6" s="46" t="s">
        <v>78</v>
      </c>
      <c r="D6" s="46"/>
    </row>
    <row r="7" spans="1:10" ht="13.5" thickBot="1">
      <c r="B7" s="47" t="s">
        <v>51</v>
      </c>
      <c r="C7" s="47" t="s">
        <v>52</v>
      </c>
      <c r="D7" s="47" t="s">
        <v>64</v>
      </c>
    </row>
    <row r="8" spans="1:10" ht="13.5" thickBot="1">
      <c r="B8" s="32" t="s">
        <v>1</v>
      </c>
      <c r="C8" s="32" t="s">
        <v>115</v>
      </c>
      <c r="D8" s="34">
        <v>3200</v>
      </c>
    </row>
    <row r="10" spans="1:10" ht="13.5" thickBot="1"/>
    <row r="11" spans="1:10">
      <c r="B11" s="46"/>
      <c r="C11" s="46" t="s">
        <v>79</v>
      </c>
      <c r="D11" s="46"/>
      <c r="F11" s="46" t="s">
        <v>80</v>
      </c>
      <c r="G11" s="46" t="s">
        <v>78</v>
      </c>
      <c r="I11" s="46" t="s">
        <v>83</v>
      </c>
      <c r="J11" s="46" t="s">
        <v>78</v>
      </c>
    </row>
    <row r="12" spans="1:10" ht="13.5" thickBot="1">
      <c r="B12" s="47" t="s">
        <v>51</v>
      </c>
      <c r="C12" s="47" t="s">
        <v>52</v>
      </c>
      <c r="D12" s="47" t="s">
        <v>64</v>
      </c>
      <c r="F12" s="47" t="s">
        <v>81</v>
      </c>
      <c r="G12" s="47" t="s">
        <v>82</v>
      </c>
      <c r="I12" s="47" t="s">
        <v>81</v>
      </c>
      <c r="J12" s="47" t="s">
        <v>82</v>
      </c>
    </row>
    <row r="13" spans="1:10">
      <c r="B13" s="33" t="s">
        <v>2</v>
      </c>
      <c r="C13" s="33" t="s">
        <v>116</v>
      </c>
      <c r="D13" s="35">
        <v>0</v>
      </c>
      <c r="F13" s="35">
        <v>0</v>
      </c>
      <c r="G13" s="35">
        <v>3200</v>
      </c>
      <c r="I13" s="35">
        <v>0</v>
      </c>
      <c r="J13" s="35">
        <v>3200</v>
      </c>
    </row>
    <row r="14" spans="1:10">
      <c r="B14" s="33" t="s">
        <v>3</v>
      </c>
      <c r="C14" s="33" t="s">
        <v>117</v>
      </c>
      <c r="D14" s="35">
        <v>0</v>
      </c>
      <c r="F14" s="35">
        <v>1.4210854714730252E-14</v>
      </c>
      <c r="G14" s="35">
        <v>3200</v>
      </c>
      <c r="I14" s="35">
        <v>1.4210854714730252E-14</v>
      </c>
      <c r="J14" s="35">
        <v>3200</v>
      </c>
    </row>
    <row r="15" spans="1:10">
      <c r="B15" s="33" t="s">
        <v>4</v>
      </c>
      <c r="C15" s="33" t="s">
        <v>118</v>
      </c>
      <c r="D15" s="35">
        <v>79.999999999999943</v>
      </c>
      <c r="F15" s="35">
        <v>79.999999999999972</v>
      </c>
      <c r="G15" s="35">
        <v>3200</v>
      </c>
      <c r="I15" s="35">
        <v>79.999999999999972</v>
      </c>
      <c r="J15" s="35">
        <v>3200</v>
      </c>
    </row>
    <row r="16" spans="1:10">
      <c r="B16" s="33" t="s">
        <v>5</v>
      </c>
      <c r="C16" s="33" t="s">
        <v>119</v>
      </c>
      <c r="D16" s="35">
        <v>0</v>
      </c>
      <c r="F16" s="35">
        <v>0</v>
      </c>
      <c r="G16" s="35">
        <v>3200</v>
      </c>
      <c r="I16" s="35">
        <v>0</v>
      </c>
      <c r="J16" s="35">
        <v>3200</v>
      </c>
    </row>
    <row r="17" spans="2:10">
      <c r="B17" s="33" t="s">
        <v>6</v>
      </c>
      <c r="C17" s="33" t="s">
        <v>120</v>
      </c>
      <c r="D17" s="35">
        <v>220</v>
      </c>
      <c r="F17" s="35">
        <v>220</v>
      </c>
      <c r="G17" s="35">
        <v>3200</v>
      </c>
      <c r="I17" s="35">
        <v>220</v>
      </c>
      <c r="J17" s="35">
        <v>3200</v>
      </c>
    </row>
    <row r="18" spans="2:10">
      <c r="B18" s="33" t="s">
        <v>7</v>
      </c>
      <c r="C18" s="33" t="s">
        <v>121</v>
      </c>
      <c r="D18" s="35">
        <v>0</v>
      </c>
      <c r="F18" s="35">
        <v>0</v>
      </c>
      <c r="G18" s="35">
        <v>3200</v>
      </c>
      <c r="I18" s="35">
        <v>0</v>
      </c>
      <c r="J18" s="35">
        <v>3200</v>
      </c>
    </row>
    <row r="19" spans="2:10">
      <c r="B19" s="33" t="s">
        <v>8</v>
      </c>
      <c r="C19" s="33" t="s">
        <v>122</v>
      </c>
      <c r="D19" s="35">
        <v>0</v>
      </c>
      <c r="F19" s="35">
        <v>1.4210854714730252E-14</v>
      </c>
      <c r="G19" s="35">
        <v>3200</v>
      </c>
      <c r="I19" s="35">
        <v>1.4210854714730252E-14</v>
      </c>
      <c r="J19" s="35">
        <v>3200</v>
      </c>
    </row>
    <row r="20" spans="2:10">
      <c r="B20" s="33" t="s">
        <v>9</v>
      </c>
      <c r="C20" s="33" t="s">
        <v>123</v>
      </c>
      <c r="D20" s="35">
        <v>100.00000000000003</v>
      </c>
      <c r="F20" s="35">
        <v>100.00000000000006</v>
      </c>
      <c r="G20" s="35">
        <v>3200</v>
      </c>
      <c r="I20" s="35">
        <v>100.00000000000006</v>
      </c>
      <c r="J20" s="35">
        <v>3200</v>
      </c>
    </row>
    <row r="21" spans="2:10">
      <c r="B21" s="33" t="s">
        <v>10</v>
      </c>
      <c r="C21" s="33" t="s">
        <v>124</v>
      </c>
      <c r="D21" s="35">
        <v>160</v>
      </c>
      <c r="F21" s="35">
        <v>160</v>
      </c>
      <c r="G21" s="35">
        <v>3200</v>
      </c>
      <c r="I21" s="35">
        <v>160</v>
      </c>
      <c r="J21" s="35">
        <v>3200</v>
      </c>
    </row>
    <row r="22" spans="2:10">
      <c r="B22" s="33" t="s">
        <v>11</v>
      </c>
      <c r="C22" s="33" t="s">
        <v>125</v>
      </c>
      <c r="D22" s="35">
        <v>0</v>
      </c>
      <c r="F22" s="35">
        <v>0</v>
      </c>
      <c r="G22" s="35">
        <v>3200</v>
      </c>
      <c r="I22" s="35">
        <v>0</v>
      </c>
      <c r="J22" s="35">
        <v>3200</v>
      </c>
    </row>
    <row r="23" spans="2:10">
      <c r="B23" s="33" t="s">
        <v>12</v>
      </c>
      <c r="C23" s="33" t="s">
        <v>126</v>
      </c>
      <c r="D23" s="35">
        <v>180</v>
      </c>
      <c r="F23" s="35">
        <v>180</v>
      </c>
      <c r="G23" s="35">
        <v>3200</v>
      </c>
      <c r="I23" s="35">
        <v>180</v>
      </c>
      <c r="J23" s="35">
        <v>3200</v>
      </c>
    </row>
    <row r="24" spans="2:10">
      <c r="B24" s="33" t="s">
        <v>13</v>
      </c>
      <c r="C24" s="33" t="s">
        <v>127</v>
      </c>
      <c r="D24" s="35">
        <v>79.999999999999986</v>
      </c>
      <c r="F24" s="35">
        <v>80</v>
      </c>
      <c r="G24" s="35">
        <v>3200</v>
      </c>
      <c r="I24" s="35">
        <v>80</v>
      </c>
      <c r="J24" s="35">
        <v>3200</v>
      </c>
    </row>
    <row r="25" spans="2:10">
      <c r="B25" s="33" t="s">
        <v>14</v>
      </c>
      <c r="C25" s="33" t="s">
        <v>128</v>
      </c>
      <c r="D25" s="35">
        <v>20.000000000000011</v>
      </c>
      <c r="F25" s="35">
        <v>20.000000000000039</v>
      </c>
      <c r="G25" s="35">
        <v>3200</v>
      </c>
      <c r="I25" s="35">
        <v>20.000000000000039</v>
      </c>
      <c r="J25" s="35">
        <v>3200</v>
      </c>
    </row>
    <row r="26" spans="2:10">
      <c r="B26" s="33" t="s">
        <v>15</v>
      </c>
      <c r="C26" s="33" t="s">
        <v>129</v>
      </c>
      <c r="D26" s="35">
        <v>0</v>
      </c>
      <c r="F26" s="35">
        <v>0</v>
      </c>
      <c r="G26" s="35">
        <v>3200</v>
      </c>
      <c r="I26" s="35">
        <v>0</v>
      </c>
      <c r="J26" s="35">
        <v>3200</v>
      </c>
    </row>
    <row r="27" spans="2:10" ht="13.5" thickBot="1">
      <c r="B27" s="32" t="s">
        <v>16</v>
      </c>
      <c r="C27" s="32" t="s">
        <v>130</v>
      </c>
      <c r="D27" s="34">
        <v>0</v>
      </c>
      <c r="F27" s="34">
        <v>0</v>
      </c>
      <c r="G27" s="34">
        <v>3200</v>
      </c>
      <c r="I27" s="34">
        <v>0</v>
      </c>
      <c r="J27" s="34">
        <v>3200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G54"/>
  <sheetViews>
    <sheetView showGridLines="0" workbookViewId="0"/>
  </sheetViews>
  <sheetFormatPr defaultRowHeight="12.75"/>
  <cols>
    <col min="1" max="1" width="2.28515625" customWidth="1"/>
    <col min="3" max="3" width="30.85546875" bestFit="1" customWidth="1"/>
    <col min="4" max="4" width="20" bestFit="1" customWidth="1"/>
    <col min="5" max="5" width="17.28515625" bestFit="1" customWidth="1"/>
    <col min="6" max="6" width="10.42578125" bestFit="1" customWidth="1"/>
    <col min="7" max="7" width="4.28515625" customWidth="1"/>
  </cols>
  <sheetData>
    <row r="1" spans="1:5">
      <c r="A1" s="39" t="s">
        <v>48</v>
      </c>
    </row>
    <row r="2" spans="1:5">
      <c r="A2" s="39" t="s">
        <v>49</v>
      </c>
    </row>
    <row r="3" spans="1:5">
      <c r="A3" s="39" t="s">
        <v>139</v>
      </c>
    </row>
    <row r="6" spans="1:5" ht="13.5" thickBot="1">
      <c r="A6" t="s">
        <v>50</v>
      </c>
    </row>
    <row r="7" spans="1:5" ht="13.5" thickBot="1">
      <c r="B7" s="45" t="s">
        <v>51</v>
      </c>
      <c r="C7" s="45" t="s">
        <v>52</v>
      </c>
      <c r="D7" s="45" t="s">
        <v>53</v>
      </c>
      <c r="E7" s="45" t="s">
        <v>54</v>
      </c>
    </row>
    <row r="8" spans="1:5" ht="13.5" thickBot="1">
      <c r="B8" s="32" t="s">
        <v>1</v>
      </c>
      <c r="C8" s="32" t="s">
        <v>115</v>
      </c>
      <c r="D8" s="34">
        <v>3200</v>
      </c>
      <c r="E8" s="34">
        <v>3200</v>
      </c>
    </row>
    <row r="11" spans="1:5" ht="13.5" thickBot="1">
      <c r="A11" t="s">
        <v>55</v>
      </c>
    </row>
    <row r="12" spans="1:5" ht="13.5" thickBot="1">
      <c r="B12" s="45" t="s">
        <v>51</v>
      </c>
      <c r="C12" s="45" t="s">
        <v>52</v>
      </c>
      <c r="D12" s="45" t="s">
        <v>53</v>
      </c>
      <c r="E12" s="45" t="s">
        <v>54</v>
      </c>
    </row>
    <row r="13" spans="1:5">
      <c r="B13" s="33" t="s">
        <v>2</v>
      </c>
      <c r="C13" s="33" t="s">
        <v>116</v>
      </c>
      <c r="D13" s="35">
        <v>0</v>
      </c>
      <c r="E13" s="35">
        <v>0</v>
      </c>
    </row>
    <row r="14" spans="1:5">
      <c r="B14" s="33" t="s">
        <v>3</v>
      </c>
      <c r="C14" s="33" t="s">
        <v>117</v>
      </c>
      <c r="D14" s="35">
        <v>0</v>
      </c>
      <c r="E14" s="35">
        <v>0</v>
      </c>
    </row>
    <row r="15" spans="1:5">
      <c r="B15" s="33" t="s">
        <v>4</v>
      </c>
      <c r="C15" s="33" t="s">
        <v>118</v>
      </c>
      <c r="D15" s="35">
        <v>79.999999999999943</v>
      </c>
      <c r="E15" s="35">
        <v>79.999999999999943</v>
      </c>
    </row>
    <row r="16" spans="1:5">
      <c r="B16" s="33" t="s">
        <v>5</v>
      </c>
      <c r="C16" s="33" t="s">
        <v>119</v>
      </c>
      <c r="D16" s="35">
        <v>0</v>
      </c>
      <c r="E16" s="35">
        <v>0</v>
      </c>
    </row>
    <row r="17" spans="1:7">
      <c r="B17" s="33" t="s">
        <v>6</v>
      </c>
      <c r="C17" s="33" t="s">
        <v>120</v>
      </c>
      <c r="D17" s="35">
        <v>220</v>
      </c>
      <c r="E17" s="35">
        <v>220</v>
      </c>
    </row>
    <row r="18" spans="1:7">
      <c r="B18" s="33" t="s">
        <v>7</v>
      </c>
      <c r="C18" s="33" t="s">
        <v>121</v>
      </c>
      <c r="D18" s="35">
        <v>0</v>
      </c>
      <c r="E18" s="35">
        <v>0</v>
      </c>
    </row>
    <row r="19" spans="1:7">
      <c r="B19" s="33" t="s">
        <v>8</v>
      </c>
      <c r="C19" s="33" t="s">
        <v>122</v>
      </c>
      <c r="D19" s="35">
        <v>0</v>
      </c>
      <c r="E19" s="35">
        <v>0</v>
      </c>
    </row>
    <row r="20" spans="1:7">
      <c r="B20" s="33" t="s">
        <v>9</v>
      </c>
      <c r="C20" s="33" t="s">
        <v>123</v>
      </c>
      <c r="D20" s="35">
        <v>100.00000000000003</v>
      </c>
      <c r="E20" s="35">
        <v>100.00000000000003</v>
      </c>
    </row>
    <row r="21" spans="1:7">
      <c r="B21" s="33" t="s">
        <v>10</v>
      </c>
      <c r="C21" s="33" t="s">
        <v>124</v>
      </c>
      <c r="D21" s="35">
        <v>160</v>
      </c>
      <c r="E21" s="35">
        <v>160</v>
      </c>
    </row>
    <row r="22" spans="1:7">
      <c r="B22" s="33" t="s">
        <v>11</v>
      </c>
      <c r="C22" s="33" t="s">
        <v>125</v>
      </c>
      <c r="D22" s="35">
        <v>0</v>
      </c>
      <c r="E22" s="35">
        <v>0</v>
      </c>
    </row>
    <row r="23" spans="1:7">
      <c r="B23" s="33" t="s">
        <v>12</v>
      </c>
      <c r="C23" s="33" t="s">
        <v>126</v>
      </c>
      <c r="D23" s="35">
        <v>180</v>
      </c>
      <c r="E23" s="35">
        <v>180</v>
      </c>
    </row>
    <row r="24" spans="1:7">
      <c r="B24" s="33" t="s">
        <v>13</v>
      </c>
      <c r="C24" s="33" t="s">
        <v>127</v>
      </c>
      <c r="D24" s="35">
        <v>79.999999999999986</v>
      </c>
      <c r="E24" s="35">
        <v>79.999999999999986</v>
      </c>
    </row>
    <row r="25" spans="1:7">
      <c r="B25" s="33" t="s">
        <v>14</v>
      </c>
      <c r="C25" s="33" t="s">
        <v>128</v>
      </c>
      <c r="D25" s="35">
        <v>20.000000000000011</v>
      </c>
      <c r="E25" s="35">
        <v>20.000000000000011</v>
      </c>
    </row>
    <row r="26" spans="1:7">
      <c r="B26" s="33" t="s">
        <v>15</v>
      </c>
      <c r="C26" s="33" t="s">
        <v>129</v>
      </c>
      <c r="D26" s="35">
        <v>0</v>
      </c>
      <c r="E26" s="35">
        <v>0</v>
      </c>
    </row>
    <row r="27" spans="1:7" ht="13.5" thickBot="1">
      <c r="B27" s="32" t="s">
        <v>16</v>
      </c>
      <c r="C27" s="32" t="s">
        <v>130</v>
      </c>
      <c r="D27" s="34">
        <v>0</v>
      </c>
      <c r="E27" s="34">
        <v>0</v>
      </c>
    </row>
    <row r="30" spans="1:7" ht="13.5" thickBot="1">
      <c r="A30" t="s">
        <v>56</v>
      </c>
    </row>
    <row r="31" spans="1:7" ht="13.5" thickBot="1">
      <c r="B31" s="45" t="s">
        <v>51</v>
      </c>
      <c r="C31" s="45" t="s">
        <v>52</v>
      </c>
      <c r="D31" s="45" t="s">
        <v>57</v>
      </c>
      <c r="E31" s="45" t="s">
        <v>58</v>
      </c>
      <c r="F31" s="45" t="s">
        <v>0</v>
      </c>
      <c r="G31" s="45" t="s">
        <v>59</v>
      </c>
    </row>
    <row r="32" spans="1:7">
      <c r="B32" s="33" t="s">
        <v>17</v>
      </c>
      <c r="C32" s="33" t="s">
        <v>131</v>
      </c>
      <c r="D32" s="35">
        <v>299.99999999999994</v>
      </c>
      <c r="E32" s="33" t="s">
        <v>18</v>
      </c>
      <c r="F32" s="33" t="s">
        <v>60</v>
      </c>
      <c r="G32" s="33">
        <v>10.000000000000057</v>
      </c>
    </row>
    <row r="33" spans="2:7">
      <c r="B33" s="33" t="s">
        <v>19</v>
      </c>
      <c r="C33" s="33" t="s">
        <v>132</v>
      </c>
      <c r="D33" s="35">
        <v>260</v>
      </c>
      <c r="E33" s="33" t="s">
        <v>20</v>
      </c>
      <c r="F33" s="33" t="s">
        <v>61</v>
      </c>
      <c r="G33" s="33">
        <v>0</v>
      </c>
    </row>
    <row r="34" spans="2:7">
      <c r="B34" s="33" t="s">
        <v>21</v>
      </c>
      <c r="C34" s="33" t="s">
        <v>133</v>
      </c>
      <c r="D34" s="35">
        <v>280</v>
      </c>
      <c r="E34" s="33" t="s">
        <v>22</v>
      </c>
      <c r="F34" s="33" t="s">
        <v>61</v>
      </c>
      <c r="G34" s="33">
        <v>0</v>
      </c>
    </row>
    <row r="35" spans="2:7">
      <c r="B35" s="33" t="s">
        <v>23</v>
      </c>
      <c r="C35" s="33" t="s">
        <v>134</v>
      </c>
      <c r="D35" s="35">
        <v>180</v>
      </c>
      <c r="E35" s="33" t="s">
        <v>24</v>
      </c>
      <c r="F35" s="33" t="s">
        <v>60</v>
      </c>
      <c r="G35" s="33">
        <v>0</v>
      </c>
    </row>
    <row r="36" spans="2:7">
      <c r="B36" s="33" t="s">
        <v>25</v>
      </c>
      <c r="C36" s="33" t="s">
        <v>135</v>
      </c>
      <c r="D36" s="35">
        <v>79.999999999999986</v>
      </c>
      <c r="E36" s="33" t="s">
        <v>26</v>
      </c>
      <c r="F36" s="33" t="s">
        <v>60</v>
      </c>
      <c r="G36" s="33">
        <v>0</v>
      </c>
    </row>
    <row r="37" spans="2:7">
      <c r="B37" s="33" t="s">
        <v>27</v>
      </c>
      <c r="C37" s="33" t="s">
        <v>136</v>
      </c>
      <c r="D37" s="35">
        <v>199.99999999999997</v>
      </c>
      <c r="E37" s="33" t="s">
        <v>28</v>
      </c>
      <c r="F37" s="33" t="s">
        <v>60</v>
      </c>
      <c r="G37" s="33">
        <v>0</v>
      </c>
    </row>
    <row r="38" spans="2:7">
      <c r="B38" s="33" t="s">
        <v>29</v>
      </c>
      <c r="C38" s="33" t="s">
        <v>137</v>
      </c>
      <c r="D38" s="35">
        <v>160</v>
      </c>
      <c r="E38" s="33" t="s">
        <v>30</v>
      </c>
      <c r="F38" s="33" t="s">
        <v>60</v>
      </c>
      <c r="G38" s="33">
        <v>0</v>
      </c>
    </row>
    <row r="39" spans="2:7">
      <c r="B39" s="33" t="s">
        <v>31</v>
      </c>
      <c r="C39" s="33" t="s">
        <v>138</v>
      </c>
      <c r="D39" s="35">
        <v>220</v>
      </c>
      <c r="E39" s="33" t="s">
        <v>32</v>
      </c>
      <c r="F39" s="33" t="s">
        <v>60</v>
      </c>
      <c r="G39" s="33">
        <v>0</v>
      </c>
    </row>
    <row r="40" spans="2:7">
      <c r="B40" s="33" t="s">
        <v>2</v>
      </c>
      <c r="C40" s="33" t="s">
        <v>116</v>
      </c>
      <c r="D40" s="35">
        <v>0</v>
      </c>
      <c r="E40" s="33" t="s">
        <v>33</v>
      </c>
      <c r="F40" s="33" t="s">
        <v>61</v>
      </c>
      <c r="G40" s="35">
        <v>0</v>
      </c>
    </row>
    <row r="41" spans="2:7">
      <c r="B41" s="33" t="s">
        <v>3</v>
      </c>
      <c r="C41" s="33" t="s">
        <v>117</v>
      </c>
      <c r="D41" s="35">
        <v>0</v>
      </c>
      <c r="E41" s="33" t="s">
        <v>34</v>
      </c>
      <c r="F41" s="33" t="s">
        <v>61</v>
      </c>
      <c r="G41" s="35">
        <v>0</v>
      </c>
    </row>
    <row r="42" spans="2:7">
      <c r="B42" s="33" t="s">
        <v>4</v>
      </c>
      <c r="C42" s="33" t="s">
        <v>118</v>
      </c>
      <c r="D42" s="35">
        <v>79.999999999999943</v>
      </c>
      <c r="E42" s="33" t="s">
        <v>35</v>
      </c>
      <c r="F42" s="33" t="s">
        <v>60</v>
      </c>
      <c r="G42" s="35">
        <v>79.999999999999943</v>
      </c>
    </row>
    <row r="43" spans="2:7">
      <c r="B43" s="33" t="s">
        <v>5</v>
      </c>
      <c r="C43" s="33" t="s">
        <v>119</v>
      </c>
      <c r="D43" s="35">
        <v>0</v>
      </c>
      <c r="E43" s="33" t="s">
        <v>36</v>
      </c>
      <c r="F43" s="33" t="s">
        <v>61</v>
      </c>
      <c r="G43" s="35">
        <v>0</v>
      </c>
    </row>
    <row r="44" spans="2:7">
      <c r="B44" s="33" t="s">
        <v>6</v>
      </c>
      <c r="C44" s="33" t="s">
        <v>120</v>
      </c>
      <c r="D44" s="35">
        <v>220</v>
      </c>
      <c r="E44" s="33" t="s">
        <v>37</v>
      </c>
      <c r="F44" s="33" t="s">
        <v>60</v>
      </c>
      <c r="G44" s="35">
        <v>220</v>
      </c>
    </row>
    <row r="45" spans="2:7">
      <c r="B45" s="33" t="s">
        <v>7</v>
      </c>
      <c r="C45" s="33" t="s">
        <v>121</v>
      </c>
      <c r="D45" s="35">
        <v>0</v>
      </c>
      <c r="E45" s="33" t="s">
        <v>38</v>
      </c>
      <c r="F45" s="33" t="s">
        <v>61</v>
      </c>
      <c r="G45" s="35">
        <v>0</v>
      </c>
    </row>
    <row r="46" spans="2:7">
      <c r="B46" s="33" t="s">
        <v>8</v>
      </c>
      <c r="C46" s="33" t="s">
        <v>122</v>
      </c>
      <c r="D46" s="35">
        <v>0</v>
      </c>
      <c r="E46" s="33" t="s">
        <v>39</v>
      </c>
      <c r="F46" s="33" t="s">
        <v>61</v>
      </c>
      <c r="G46" s="35">
        <v>0</v>
      </c>
    </row>
    <row r="47" spans="2:7">
      <c r="B47" s="33" t="s">
        <v>9</v>
      </c>
      <c r="C47" s="33" t="s">
        <v>123</v>
      </c>
      <c r="D47" s="35">
        <v>100.00000000000003</v>
      </c>
      <c r="E47" s="33" t="s">
        <v>40</v>
      </c>
      <c r="F47" s="33" t="s">
        <v>60</v>
      </c>
      <c r="G47" s="35">
        <v>100.00000000000003</v>
      </c>
    </row>
    <row r="48" spans="2:7">
      <c r="B48" s="33" t="s">
        <v>10</v>
      </c>
      <c r="C48" s="33" t="s">
        <v>124</v>
      </c>
      <c r="D48" s="35">
        <v>160</v>
      </c>
      <c r="E48" s="33" t="s">
        <v>41</v>
      </c>
      <c r="F48" s="33" t="s">
        <v>60</v>
      </c>
      <c r="G48" s="35">
        <v>160</v>
      </c>
    </row>
    <row r="49" spans="2:7">
      <c r="B49" s="33" t="s">
        <v>11</v>
      </c>
      <c r="C49" s="33" t="s">
        <v>125</v>
      </c>
      <c r="D49" s="35">
        <v>0</v>
      </c>
      <c r="E49" s="33" t="s">
        <v>42</v>
      </c>
      <c r="F49" s="33" t="s">
        <v>61</v>
      </c>
      <c r="G49" s="35">
        <v>0</v>
      </c>
    </row>
    <row r="50" spans="2:7">
      <c r="B50" s="33" t="s">
        <v>12</v>
      </c>
      <c r="C50" s="33" t="s">
        <v>126</v>
      </c>
      <c r="D50" s="35">
        <v>180</v>
      </c>
      <c r="E50" s="33" t="s">
        <v>43</v>
      </c>
      <c r="F50" s="33" t="s">
        <v>60</v>
      </c>
      <c r="G50" s="35">
        <v>180</v>
      </c>
    </row>
    <row r="51" spans="2:7">
      <c r="B51" s="33" t="s">
        <v>13</v>
      </c>
      <c r="C51" s="33" t="s">
        <v>127</v>
      </c>
      <c r="D51" s="35">
        <v>79.999999999999986</v>
      </c>
      <c r="E51" s="33" t="s">
        <v>44</v>
      </c>
      <c r="F51" s="33" t="s">
        <v>60</v>
      </c>
      <c r="G51" s="35">
        <v>79.999999999999986</v>
      </c>
    </row>
    <row r="52" spans="2:7">
      <c r="B52" s="33" t="s">
        <v>14</v>
      </c>
      <c r="C52" s="33" t="s">
        <v>128</v>
      </c>
      <c r="D52" s="35">
        <v>20.000000000000011</v>
      </c>
      <c r="E52" s="33" t="s">
        <v>45</v>
      </c>
      <c r="F52" s="33" t="s">
        <v>60</v>
      </c>
      <c r="G52" s="35">
        <v>20.000000000000011</v>
      </c>
    </row>
    <row r="53" spans="2:7">
      <c r="B53" s="33" t="s">
        <v>15</v>
      </c>
      <c r="C53" s="33" t="s">
        <v>129</v>
      </c>
      <c r="D53" s="35">
        <v>0</v>
      </c>
      <c r="E53" s="33" t="s">
        <v>46</v>
      </c>
      <c r="F53" s="33" t="s">
        <v>61</v>
      </c>
      <c r="G53" s="35">
        <v>0</v>
      </c>
    </row>
    <row r="54" spans="2:7" ht="13.5" thickBot="1">
      <c r="B54" s="32" t="s">
        <v>16</v>
      </c>
      <c r="C54" s="32" t="s">
        <v>130</v>
      </c>
      <c r="D54" s="34">
        <v>0</v>
      </c>
      <c r="E54" s="32" t="s">
        <v>47</v>
      </c>
      <c r="F54" s="32" t="s">
        <v>61</v>
      </c>
      <c r="G54" s="34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35"/>
  <sheetViews>
    <sheetView showGridLines="0" tabSelected="1" workbookViewId="0">
      <selection sqref="A1:A3"/>
    </sheetView>
  </sheetViews>
  <sheetFormatPr defaultRowHeight="12.75"/>
  <cols>
    <col min="1" max="1" width="2.28515625" customWidth="1"/>
    <col min="3" max="3" width="21.140625" bestFit="1" customWidth="1"/>
    <col min="5" max="5" width="12" bestFit="1" customWidth="1"/>
  </cols>
  <sheetData>
    <row r="1" spans="1:5">
      <c r="A1" s="39" t="s">
        <v>62</v>
      </c>
    </row>
    <row r="2" spans="1:5">
      <c r="A2" s="39" t="s">
        <v>49</v>
      </c>
    </row>
    <row r="3" spans="1:5">
      <c r="A3" s="39" t="s">
        <v>139</v>
      </c>
    </row>
    <row r="6" spans="1:5" ht="13.5" thickBot="1">
      <c r="A6" t="s">
        <v>55</v>
      </c>
    </row>
    <row r="7" spans="1:5">
      <c r="B7" s="46"/>
      <c r="C7" s="46"/>
      <c r="D7" s="46" t="s">
        <v>63</v>
      </c>
      <c r="E7" s="46" t="s">
        <v>65</v>
      </c>
    </row>
    <row r="8" spans="1:5" ht="13.5" thickBot="1">
      <c r="B8" s="47" t="s">
        <v>51</v>
      </c>
      <c r="C8" s="47" t="s">
        <v>52</v>
      </c>
      <c r="D8" s="47" t="s">
        <v>64</v>
      </c>
      <c r="E8" s="47" t="s">
        <v>140</v>
      </c>
    </row>
    <row r="9" spans="1:5">
      <c r="B9" s="33" t="s">
        <v>2</v>
      </c>
      <c r="C9" s="33" t="s">
        <v>116</v>
      </c>
      <c r="D9" s="35">
        <v>0</v>
      </c>
      <c r="E9" s="35">
        <v>5.9999945163726807</v>
      </c>
    </row>
    <row r="10" spans="1:5">
      <c r="B10" s="33" t="s">
        <v>3</v>
      </c>
      <c r="C10" s="33" t="s">
        <v>117</v>
      </c>
      <c r="D10" s="35">
        <v>0</v>
      </c>
      <c r="E10" s="35">
        <v>2.9999974370002747</v>
      </c>
    </row>
    <row r="11" spans="1:5">
      <c r="B11" s="33" t="s">
        <v>4</v>
      </c>
      <c r="C11" s="33" t="s">
        <v>118</v>
      </c>
      <c r="D11" s="35">
        <v>79.999999999999943</v>
      </c>
      <c r="E11" s="35">
        <v>0</v>
      </c>
    </row>
    <row r="12" spans="1:5">
      <c r="B12" s="33" t="s">
        <v>5</v>
      </c>
      <c r="C12" s="33" t="s">
        <v>119</v>
      </c>
      <c r="D12" s="35">
        <v>0</v>
      </c>
      <c r="E12" s="35">
        <v>-2.5629997253417969E-6</v>
      </c>
    </row>
    <row r="13" spans="1:5">
      <c r="B13" s="33" t="s">
        <v>6</v>
      </c>
      <c r="C13" s="33" t="s">
        <v>120</v>
      </c>
      <c r="D13" s="35">
        <v>220</v>
      </c>
      <c r="E13" s="35">
        <v>0</v>
      </c>
    </row>
    <row r="14" spans="1:5">
      <c r="B14" s="33" t="s">
        <v>7</v>
      </c>
      <c r="C14" s="33" t="s">
        <v>121</v>
      </c>
      <c r="D14" s="35">
        <v>0</v>
      </c>
      <c r="E14" s="35">
        <v>4.0000007152557373</v>
      </c>
    </row>
    <row r="15" spans="1:5">
      <c r="B15" s="33" t="s">
        <v>8</v>
      </c>
      <c r="C15" s="33" t="s">
        <v>122</v>
      </c>
      <c r="D15" s="35">
        <v>0</v>
      </c>
      <c r="E15" s="35">
        <v>1.9999979138374329</v>
      </c>
    </row>
    <row r="16" spans="1:5">
      <c r="B16" s="33" t="s">
        <v>9</v>
      </c>
      <c r="C16" s="33" t="s">
        <v>123</v>
      </c>
      <c r="D16" s="35">
        <v>100.00000000000003</v>
      </c>
      <c r="E16" s="35">
        <v>0</v>
      </c>
    </row>
    <row r="17" spans="1:5">
      <c r="B17" s="33" t="s">
        <v>10</v>
      </c>
      <c r="C17" s="33" t="s">
        <v>124</v>
      </c>
      <c r="D17" s="35">
        <v>160</v>
      </c>
      <c r="E17" s="35">
        <v>0</v>
      </c>
    </row>
    <row r="18" spans="1:5">
      <c r="B18" s="33" t="s">
        <v>11</v>
      </c>
      <c r="C18" s="33" t="s">
        <v>125</v>
      </c>
      <c r="D18" s="35">
        <v>0</v>
      </c>
      <c r="E18" s="35">
        <v>4.0000007152557373</v>
      </c>
    </row>
    <row r="19" spans="1:5">
      <c r="B19" s="33" t="s">
        <v>12</v>
      </c>
      <c r="C19" s="33" t="s">
        <v>126</v>
      </c>
      <c r="D19" s="35">
        <v>180</v>
      </c>
      <c r="E19" s="35">
        <v>0</v>
      </c>
    </row>
    <row r="20" spans="1:5">
      <c r="B20" s="33" t="s">
        <v>13</v>
      </c>
      <c r="C20" s="33" t="s">
        <v>127</v>
      </c>
      <c r="D20" s="35">
        <v>79.999999999999986</v>
      </c>
      <c r="E20" s="35">
        <v>0</v>
      </c>
    </row>
    <row r="21" spans="1:5">
      <c r="B21" s="33" t="s">
        <v>14</v>
      </c>
      <c r="C21" s="33" t="s">
        <v>128</v>
      </c>
      <c r="D21" s="35">
        <v>20.000000000000011</v>
      </c>
      <c r="E21" s="35">
        <v>0</v>
      </c>
    </row>
    <row r="22" spans="1:5">
      <c r="B22" s="33" t="s">
        <v>15</v>
      </c>
      <c r="C22" s="33" t="s">
        <v>129</v>
      </c>
      <c r="D22" s="35">
        <v>0</v>
      </c>
      <c r="E22" s="35">
        <v>0.99999767541885376</v>
      </c>
    </row>
    <row r="23" spans="1:5" ht="13.5" thickBot="1">
      <c r="B23" s="32" t="s">
        <v>16</v>
      </c>
      <c r="C23" s="32" t="s">
        <v>130</v>
      </c>
      <c r="D23" s="34">
        <v>0</v>
      </c>
      <c r="E23" s="34">
        <v>6.0000004768371582</v>
      </c>
    </row>
    <row r="25" spans="1:5" ht="13.5" thickBot="1">
      <c r="A25" t="s">
        <v>56</v>
      </c>
    </row>
    <row r="26" spans="1:5">
      <c r="B26" s="46"/>
      <c r="C26" s="46"/>
      <c r="D26" s="46" t="s">
        <v>63</v>
      </c>
      <c r="E26" s="46" t="s">
        <v>141</v>
      </c>
    </row>
    <row r="27" spans="1:5" ht="13.5" thickBot="1">
      <c r="B27" s="47" t="s">
        <v>51</v>
      </c>
      <c r="C27" s="47" t="s">
        <v>52</v>
      </c>
      <c r="D27" s="47" t="s">
        <v>64</v>
      </c>
      <c r="E27" s="47" t="s">
        <v>142</v>
      </c>
    </row>
    <row r="28" spans="1:5">
      <c r="B28" s="33" t="s">
        <v>17</v>
      </c>
      <c r="C28" s="33" t="s">
        <v>131</v>
      </c>
      <c r="D28" s="35">
        <v>299.99999999999994</v>
      </c>
      <c r="E28" s="35">
        <v>0</v>
      </c>
    </row>
    <row r="29" spans="1:5">
      <c r="B29" s="33" t="s">
        <v>19</v>
      </c>
      <c r="C29" s="33" t="s">
        <v>132</v>
      </c>
      <c r="D29" s="35">
        <v>260</v>
      </c>
      <c r="E29" s="35">
        <v>-2</v>
      </c>
    </row>
    <row r="30" spans="1:5">
      <c r="B30" s="33" t="s">
        <v>21</v>
      </c>
      <c r="C30" s="33" t="s">
        <v>133</v>
      </c>
      <c r="D30" s="35">
        <v>280</v>
      </c>
      <c r="E30" s="35">
        <v>-1</v>
      </c>
    </row>
    <row r="31" spans="1:5">
      <c r="B31" s="33" t="s">
        <v>23</v>
      </c>
      <c r="C31" s="33" t="s">
        <v>134</v>
      </c>
      <c r="D31" s="35">
        <v>180</v>
      </c>
      <c r="E31" s="35">
        <v>4</v>
      </c>
    </row>
    <row r="32" spans="1:5">
      <c r="B32" s="33" t="s">
        <v>25</v>
      </c>
      <c r="C32" s="33" t="s">
        <v>135</v>
      </c>
      <c r="D32" s="35">
        <v>79.999999999999986</v>
      </c>
      <c r="E32" s="35">
        <v>5</v>
      </c>
    </row>
    <row r="33" spans="2:5">
      <c r="B33" s="33" t="s">
        <v>27</v>
      </c>
      <c r="C33" s="33" t="s">
        <v>136</v>
      </c>
      <c r="D33" s="35">
        <v>199.99999999999997</v>
      </c>
      <c r="E33" s="35">
        <v>6</v>
      </c>
    </row>
    <row r="34" spans="2:5">
      <c r="B34" s="33" t="s">
        <v>29</v>
      </c>
      <c r="C34" s="33" t="s">
        <v>137</v>
      </c>
      <c r="D34" s="35">
        <v>160</v>
      </c>
      <c r="E34" s="35">
        <v>5</v>
      </c>
    </row>
    <row r="35" spans="2:5" ht="13.5" thickBot="1">
      <c r="B35" s="32" t="s">
        <v>31</v>
      </c>
      <c r="C35" s="32" t="s">
        <v>138</v>
      </c>
      <c r="D35" s="34">
        <v>220</v>
      </c>
      <c r="E35" s="34">
        <v>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J27"/>
  <sheetViews>
    <sheetView showGridLines="0" workbookViewId="0">
      <selection sqref="A1:A3"/>
    </sheetView>
  </sheetViews>
  <sheetFormatPr defaultRowHeight="12.75"/>
  <cols>
    <col min="1" max="1" width="2.28515625" customWidth="1"/>
    <col min="3" max="3" width="30.85546875" bestFit="1" customWidth="1"/>
    <col min="5" max="5" width="2.28515625" customWidth="1"/>
    <col min="6" max="6" width="7.85546875" customWidth="1"/>
    <col min="7" max="7" width="6.5703125" customWidth="1"/>
    <col min="8" max="8" width="2.28515625" customWidth="1"/>
    <col min="9" max="9" width="7.85546875" customWidth="1"/>
    <col min="10" max="10" width="6.5703125" customWidth="1"/>
  </cols>
  <sheetData>
    <row r="1" spans="1:10">
      <c r="A1" s="39" t="s">
        <v>76</v>
      </c>
    </row>
    <row r="2" spans="1:10">
      <c r="A2" s="39" t="s">
        <v>143</v>
      </c>
    </row>
    <row r="3" spans="1:10">
      <c r="A3" s="39" t="s">
        <v>139</v>
      </c>
    </row>
    <row r="5" spans="1:10" ht="13.5" thickBot="1"/>
    <row r="6" spans="1:10">
      <c r="B6" s="46"/>
      <c r="C6" s="46" t="s">
        <v>78</v>
      </c>
      <c r="D6" s="46"/>
    </row>
    <row r="7" spans="1:10" ht="13.5" thickBot="1">
      <c r="B7" s="47" t="s">
        <v>51</v>
      </c>
      <c r="C7" s="47" t="s">
        <v>52</v>
      </c>
      <c r="D7" s="47" t="s">
        <v>64</v>
      </c>
    </row>
    <row r="8" spans="1:10" ht="13.5" thickBot="1">
      <c r="B8" s="32" t="s">
        <v>1</v>
      </c>
      <c r="C8" s="32" t="s">
        <v>115</v>
      </c>
      <c r="D8" s="34">
        <v>3200</v>
      </c>
    </row>
    <row r="10" spans="1:10" ht="13.5" thickBot="1"/>
    <row r="11" spans="1:10">
      <c r="B11" s="46"/>
      <c r="C11" s="46" t="s">
        <v>79</v>
      </c>
      <c r="D11" s="46"/>
      <c r="F11" s="46" t="s">
        <v>80</v>
      </c>
      <c r="G11" s="46" t="s">
        <v>78</v>
      </c>
      <c r="I11" s="46" t="s">
        <v>83</v>
      </c>
      <c r="J11" s="46" t="s">
        <v>78</v>
      </c>
    </row>
    <row r="12" spans="1:10" ht="13.5" thickBot="1">
      <c r="B12" s="47" t="s">
        <v>51</v>
      </c>
      <c r="C12" s="47" t="s">
        <v>52</v>
      </c>
      <c r="D12" s="47" t="s">
        <v>64</v>
      </c>
      <c r="F12" s="47" t="s">
        <v>81</v>
      </c>
      <c r="G12" s="47" t="s">
        <v>82</v>
      </c>
      <c r="I12" s="47" t="s">
        <v>81</v>
      </c>
      <c r="J12" s="47" t="s">
        <v>82</v>
      </c>
    </row>
    <row r="13" spans="1:10">
      <c r="B13" s="33" t="s">
        <v>2</v>
      </c>
      <c r="C13" s="33" t="s">
        <v>116</v>
      </c>
      <c r="D13" s="35">
        <v>0</v>
      </c>
      <c r="F13" s="35">
        <v>0</v>
      </c>
      <c r="G13" s="35">
        <v>3200</v>
      </c>
      <c r="I13" s="35">
        <v>0</v>
      </c>
      <c r="J13" s="35">
        <v>3200</v>
      </c>
    </row>
    <row r="14" spans="1:10">
      <c r="B14" s="33" t="s">
        <v>3</v>
      </c>
      <c r="C14" s="33" t="s">
        <v>117</v>
      </c>
      <c r="D14" s="35">
        <v>0</v>
      </c>
      <c r="F14" s="35">
        <v>0</v>
      </c>
      <c r="G14" s="35">
        <v>3200</v>
      </c>
      <c r="I14" s="35">
        <v>0</v>
      </c>
      <c r="J14" s="35">
        <v>3200</v>
      </c>
    </row>
    <row r="15" spans="1:10">
      <c r="B15" s="33" t="s">
        <v>4</v>
      </c>
      <c r="C15" s="33" t="s">
        <v>118</v>
      </c>
      <c r="D15" s="35">
        <v>79.999999999999943</v>
      </c>
      <c r="F15" s="35">
        <v>79.999999999999943</v>
      </c>
      <c r="G15" s="35">
        <v>3200</v>
      </c>
      <c r="I15" s="35">
        <v>79.999999999999943</v>
      </c>
      <c r="J15" s="35">
        <v>3200</v>
      </c>
    </row>
    <row r="16" spans="1:10">
      <c r="B16" s="33" t="s">
        <v>5</v>
      </c>
      <c r="C16" s="33" t="s">
        <v>119</v>
      </c>
      <c r="D16" s="35">
        <v>0</v>
      </c>
      <c r="F16" s="35">
        <v>0</v>
      </c>
      <c r="G16" s="35">
        <v>3200</v>
      </c>
      <c r="I16" s="35">
        <v>0</v>
      </c>
      <c r="J16" s="35">
        <v>3200</v>
      </c>
    </row>
    <row r="17" spans="2:10">
      <c r="B17" s="33" t="s">
        <v>6</v>
      </c>
      <c r="C17" s="33" t="s">
        <v>120</v>
      </c>
      <c r="D17" s="35">
        <v>220</v>
      </c>
      <c r="F17" s="35">
        <v>220</v>
      </c>
      <c r="G17" s="35">
        <v>3200</v>
      </c>
      <c r="I17" s="35">
        <v>220</v>
      </c>
      <c r="J17" s="35">
        <v>3200</v>
      </c>
    </row>
    <row r="18" spans="2:10">
      <c r="B18" s="33" t="s">
        <v>7</v>
      </c>
      <c r="C18" s="33" t="s">
        <v>121</v>
      </c>
      <c r="D18" s="35">
        <v>0</v>
      </c>
      <c r="F18" s="35">
        <v>0</v>
      </c>
      <c r="G18" s="35">
        <v>3200</v>
      </c>
      <c r="I18" s="35">
        <v>0</v>
      </c>
      <c r="J18" s="35">
        <v>3200</v>
      </c>
    </row>
    <row r="19" spans="2:10">
      <c r="B19" s="33" t="s">
        <v>8</v>
      </c>
      <c r="C19" s="33" t="s">
        <v>122</v>
      </c>
      <c r="D19" s="35">
        <v>0</v>
      </c>
      <c r="F19" s="35">
        <v>0</v>
      </c>
      <c r="G19" s="35">
        <v>3200</v>
      </c>
      <c r="I19" s="35">
        <v>0</v>
      </c>
      <c r="J19" s="35">
        <v>3200</v>
      </c>
    </row>
    <row r="20" spans="2:10">
      <c r="B20" s="33" t="s">
        <v>9</v>
      </c>
      <c r="C20" s="33" t="s">
        <v>123</v>
      </c>
      <c r="D20" s="35">
        <v>100.00000000000003</v>
      </c>
      <c r="F20" s="35">
        <v>100.00000000000003</v>
      </c>
      <c r="G20" s="35">
        <v>3200</v>
      </c>
      <c r="I20" s="35">
        <v>100.00000000000003</v>
      </c>
      <c r="J20" s="35">
        <v>3200</v>
      </c>
    </row>
    <row r="21" spans="2:10">
      <c r="B21" s="33" t="s">
        <v>10</v>
      </c>
      <c r="C21" s="33" t="s">
        <v>124</v>
      </c>
      <c r="D21" s="35">
        <v>160</v>
      </c>
      <c r="F21" s="35">
        <v>160</v>
      </c>
      <c r="G21" s="35">
        <v>3200</v>
      </c>
      <c r="I21" s="35">
        <v>160</v>
      </c>
      <c r="J21" s="35">
        <v>3200</v>
      </c>
    </row>
    <row r="22" spans="2:10">
      <c r="B22" s="33" t="s">
        <v>11</v>
      </c>
      <c r="C22" s="33" t="s">
        <v>125</v>
      </c>
      <c r="D22" s="35">
        <v>0</v>
      </c>
      <c r="F22" s="35">
        <v>0</v>
      </c>
      <c r="G22" s="35">
        <v>3200</v>
      </c>
      <c r="I22" s="35">
        <v>0</v>
      </c>
      <c r="J22" s="35">
        <v>3200</v>
      </c>
    </row>
    <row r="23" spans="2:10">
      <c r="B23" s="33" t="s">
        <v>12</v>
      </c>
      <c r="C23" s="33" t="s">
        <v>126</v>
      </c>
      <c r="D23" s="35">
        <v>180</v>
      </c>
      <c r="F23" s="35">
        <v>180</v>
      </c>
      <c r="G23" s="35">
        <v>3200</v>
      </c>
      <c r="I23" s="35">
        <v>180</v>
      </c>
      <c r="J23" s="35">
        <v>3200</v>
      </c>
    </row>
    <row r="24" spans="2:10">
      <c r="B24" s="33" t="s">
        <v>13</v>
      </c>
      <c r="C24" s="33" t="s">
        <v>127</v>
      </c>
      <c r="D24" s="35">
        <v>79.999999999999986</v>
      </c>
      <c r="F24" s="35">
        <v>79.999999999999986</v>
      </c>
      <c r="G24" s="35">
        <v>3200</v>
      </c>
      <c r="I24" s="35">
        <v>79.999999999999986</v>
      </c>
      <c r="J24" s="35">
        <v>3200</v>
      </c>
    </row>
    <row r="25" spans="2:10">
      <c r="B25" s="33" t="s">
        <v>14</v>
      </c>
      <c r="C25" s="33" t="s">
        <v>128</v>
      </c>
      <c r="D25" s="35">
        <v>20.000000000000011</v>
      </c>
      <c r="F25" s="35">
        <v>20.000000000000011</v>
      </c>
      <c r="G25" s="35">
        <v>3200</v>
      </c>
      <c r="I25" s="35">
        <v>20.000000000000011</v>
      </c>
      <c r="J25" s="35">
        <v>3200</v>
      </c>
    </row>
    <row r="26" spans="2:10">
      <c r="B26" s="33" t="s">
        <v>15</v>
      </c>
      <c r="C26" s="33" t="s">
        <v>129</v>
      </c>
      <c r="D26" s="35">
        <v>0</v>
      </c>
      <c r="F26" s="35">
        <v>0</v>
      </c>
      <c r="G26" s="35">
        <v>3200</v>
      </c>
      <c r="I26" s="35">
        <v>0</v>
      </c>
      <c r="J26" s="35">
        <v>3200</v>
      </c>
    </row>
    <row r="27" spans="2:10" ht="13.5" thickBot="1">
      <c r="B27" s="32" t="s">
        <v>16</v>
      </c>
      <c r="C27" s="32" t="s">
        <v>130</v>
      </c>
      <c r="D27" s="34">
        <v>0</v>
      </c>
      <c r="F27" s="34">
        <v>0</v>
      </c>
      <c r="G27" s="34">
        <v>3200</v>
      </c>
      <c r="I27" s="34">
        <v>0</v>
      </c>
      <c r="J27" s="34">
        <v>3200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6"/>
  <dimension ref="A5:H20"/>
  <sheetViews>
    <sheetView showGridLines="0" workbookViewId="0">
      <selection activeCell="G7" sqref="G7"/>
    </sheetView>
  </sheetViews>
  <sheetFormatPr defaultRowHeight="12.75"/>
  <cols>
    <col min="1" max="1" width="15.28515625" style="1" customWidth="1"/>
    <col min="2" max="2" width="9.42578125" customWidth="1"/>
    <col min="3" max="3" width="12" bestFit="1" customWidth="1"/>
    <col min="4" max="4" width="9.42578125" customWidth="1"/>
    <col min="5" max="6" width="11.42578125" bestFit="1" customWidth="1"/>
    <col min="7" max="7" width="11" customWidth="1"/>
  </cols>
  <sheetData>
    <row r="5" spans="1:8">
      <c r="A5"/>
      <c r="B5" s="13" t="s">
        <v>105</v>
      </c>
      <c r="C5" s="14"/>
      <c r="D5" s="14"/>
      <c r="E5" s="14"/>
      <c r="F5" s="15"/>
    </row>
    <row r="6" spans="1:8">
      <c r="A6" s="6" t="s">
        <v>103</v>
      </c>
      <c r="B6" s="11" t="s">
        <v>107</v>
      </c>
      <c r="C6" s="11" t="s">
        <v>108</v>
      </c>
      <c r="D6" s="11" t="s">
        <v>109</v>
      </c>
      <c r="E6" s="11" t="s">
        <v>111</v>
      </c>
      <c r="F6" s="11" t="s">
        <v>110</v>
      </c>
      <c r="G6" s="11" t="s">
        <v>104</v>
      </c>
      <c r="H6" s="7" t="s">
        <v>112</v>
      </c>
    </row>
    <row r="7" spans="1:8">
      <c r="A7" s="2" t="s">
        <v>100</v>
      </c>
      <c r="B7" s="3">
        <v>0</v>
      </c>
      <c r="C7" s="3">
        <v>0</v>
      </c>
      <c r="D7" s="3">
        <v>79.999999999999943</v>
      </c>
      <c r="E7" s="3">
        <v>0</v>
      </c>
      <c r="F7" s="3">
        <v>220</v>
      </c>
      <c r="G7" s="12">
        <f>SUM(B7:F7)</f>
        <v>299.99999999999994</v>
      </c>
      <c r="H7" s="8">
        <v>310</v>
      </c>
    </row>
    <row r="8" spans="1:8">
      <c r="A8" s="2" t="s">
        <v>101</v>
      </c>
      <c r="B8" s="3">
        <v>0</v>
      </c>
      <c r="C8" s="3">
        <v>0</v>
      </c>
      <c r="D8" s="3">
        <v>100.00000000000003</v>
      </c>
      <c r="E8" s="3">
        <v>160</v>
      </c>
      <c r="F8" s="3">
        <v>0</v>
      </c>
      <c r="G8" s="3">
        <f>SUM(B8:F8)</f>
        <v>260</v>
      </c>
      <c r="H8" s="9">
        <v>260</v>
      </c>
    </row>
    <row r="9" spans="1:8">
      <c r="A9" s="2" t="s">
        <v>102</v>
      </c>
      <c r="B9" s="4">
        <v>180</v>
      </c>
      <c r="C9" s="4">
        <v>79.999999999999986</v>
      </c>
      <c r="D9" s="4">
        <v>20.000000000000011</v>
      </c>
      <c r="E9" s="4">
        <v>0</v>
      </c>
      <c r="F9" s="4">
        <v>0</v>
      </c>
      <c r="G9" s="4">
        <f>SUM(B9:F9)</f>
        <v>280</v>
      </c>
      <c r="H9" s="10">
        <v>280</v>
      </c>
    </row>
    <row r="10" spans="1:8">
      <c r="A10" s="2" t="s">
        <v>104</v>
      </c>
      <c r="B10" s="5">
        <f>SUM(B7:B9)</f>
        <v>180</v>
      </c>
      <c r="C10" s="5">
        <f>SUM(C7:C9)</f>
        <v>79.999999999999986</v>
      </c>
      <c r="D10" s="5">
        <f>SUM(D7:D9)</f>
        <v>199.99999999999997</v>
      </c>
      <c r="E10" s="5">
        <f>SUM(E7:E9)</f>
        <v>160</v>
      </c>
      <c r="F10" s="5">
        <f>SUM(F7:F9)</f>
        <v>220</v>
      </c>
    </row>
    <row r="11" spans="1:8" ht="34.5" customHeight="1">
      <c r="A11" s="16" t="s">
        <v>106</v>
      </c>
      <c r="B11" s="22">
        <v>180</v>
      </c>
      <c r="C11" s="22">
        <v>80</v>
      </c>
      <c r="D11" s="22">
        <v>200</v>
      </c>
      <c r="E11" s="22">
        <v>160</v>
      </c>
      <c r="F11" s="22">
        <v>220</v>
      </c>
    </row>
    <row r="12" spans="1:8" s="21" customFormat="1" ht="16.5" customHeight="1">
      <c r="A12" s="19"/>
      <c r="B12" s="20"/>
      <c r="C12" s="20"/>
      <c r="D12" s="20"/>
      <c r="E12" s="20"/>
      <c r="F12" s="20"/>
    </row>
    <row r="13" spans="1:8">
      <c r="A13"/>
      <c r="B13" s="13" t="s">
        <v>105</v>
      </c>
      <c r="C13" s="14"/>
      <c r="D13" s="14"/>
      <c r="E13" s="14"/>
      <c r="F13" s="15"/>
    </row>
    <row r="14" spans="1:8">
      <c r="A14" s="6" t="s">
        <v>103</v>
      </c>
      <c r="B14" s="11" t="s">
        <v>107</v>
      </c>
      <c r="C14" s="11" t="s">
        <v>108</v>
      </c>
      <c r="D14" s="11" t="s">
        <v>109</v>
      </c>
      <c r="E14" s="11" t="s">
        <v>111</v>
      </c>
      <c r="F14" s="11" t="s">
        <v>110</v>
      </c>
    </row>
    <row r="15" spans="1:8">
      <c r="A15" s="2" t="s">
        <v>100</v>
      </c>
      <c r="B15" s="3">
        <v>10</v>
      </c>
      <c r="C15" s="3">
        <v>8</v>
      </c>
      <c r="D15" s="3">
        <v>6</v>
      </c>
      <c r="E15" s="3">
        <v>5</v>
      </c>
      <c r="F15" s="3">
        <v>4</v>
      </c>
    </row>
    <row r="16" spans="1:8">
      <c r="A16" s="2" t="s">
        <v>101</v>
      </c>
      <c r="B16" s="3">
        <v>6</v>
      </c>
      <c r="C16" s="3">
        <v>5</v>
      </c>
      <c r="D16" s="3">
        <v>4</v>
      </c>
      <c r="E16" s="3">
        <v>3</v>
      </c>
      <c r="F16" s="3">
        <v>6</v>
      </c>
    </row>
    <row r="17" spans="1:6">
      <c r="A17" s="2" t="s">
        <v>102</v>
      </c>
      <c r="B17" s="4">
        <v>3</v>
      </c>
      <c r="C17" s="4">
        <v>4</v>
      </c>
      <c r="D17" s="4">
        <v>5</v>
      </c>
      <c r="E17" s="4">
        <v>5</v>
      </c>
      <c r="F17" s="4">
        <v>9</v>
      </c>
    </row>
    <row r="18" spans="1:6">
      <c r="A18" s="2" t="s">
        <v>104</v>
      </c>
      <c r="B18" s="5">
        <f>B7*B15+B8*B16+B9*B17</f>
        <v>540</v>
      </c>
      <c r="C18" s="5">
        <f>C7*C15+C8*C16+C9*C17</f>
        <v>319.99999999999994</v>
      </c>
      <c r="D18" s="5">
        <f>D7*D15+D8*D16+D9*D17</f>
        <v>979.99999999999977</v>
      </c>
      <c r="E18" s="5">
        <f>E7*E15+E8*E16+E9*E17</f>
        <v>480</v>
      </c>
      <c r="F18" s="5">
        <f>F7*F15+F8*F16+F9*F17</f>
        <v>880</v>
      </c>
    </row>
    <row r="19" spans="1:6">
      <c r="A19"/>
    </row>
    <row r="20" spans="1:6" ht="28.5" customHeight="1">
      <c r="A20" s="17" t="s">
        <v>113</v>
      </c>
      <c r="B20" s="18">
        <f>SUM(B18:F18)</f>
        <v>3200</v>
      </c>
    </row>
  </sheetData>
  <phoneticPr fontId="0" type="noConversion"/>
  <printOptions gridLinesSet="0"/>
  <pageMargins left="0.75" right="0.75" top="1" bottom="1" header="0.5" footer="0.5"/>
  <pageSetup orientation="portrait" horizontalDpi="4294967292" verticalDpi="4294967292" copies="0"/>
  <headerFooter alignWithMargins="0">
    <oddHeader>&amp;F</oddHeader>
    <oddFooter>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9</vt:i4>
      </vt:variant>
    </vt:vector>
  </HeadingPairs>
  <TitlesOfParts>
    <vt:vector size="9" baseType="lpstr">
      <vt:lpstr>Próg rentown. (szukanie wyniku)</vt:lpstr>
      <vt:lpstr>Próg rentowności (Solver)</vt:lpstr>
      <vt:lpstr>Raport wyników 1</vt:lpstr>
      <vt:lpstr>Raport wrażliwości 1</vt:lpstr>
      <vt:lpstr>Raport granic 1</vt:lpstr>
      <vt:lpstr>Raport wyników 2</vt:lpstr>
      <vt:lpstr>Raport wrażliwości 2</vt:lpstr>
      <vt:lpstr>Raport granic 2</vt:lpstr>
      <vt:lpstr>Zagadnienie transportowe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Irek</dc:creator>
  <cp:lastModifiedBy>Irek</cp:lastModifiedBy>
  <dcterms:created xsi:type="dcterms:W3CDTF">1995-07-13T13:56:09Z</dcterms:created>
  <dcterms:modified xsi:type="dcterms:W3CDTF">2007-11-27T15:43:25Z</dcterms:modified>
</cp:coreProperties>
</file>