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 activeTab="2"/>
  </bookViews>
  <sheets>
    <sheet name="poziom-1" sheetId="1" r:id="rId1"/>
    <sheet name="poziom-2-deszczowa" sheetId="2" r:id="rId2"/>
    <sheet name="poziom-2-słoneczna" sheetId="3" r:id="rId3"/>
  </sheets>
  <calcPr calcId="125725"/>
</workbook>
</file>

<file path=xl/calcChain.xml><?xml version="1.0" encoding="utf-8"?>
<calcChain xmlns="http://schemas.openxmlformats.org/spreadsheetml/2006/main">
  <c r="E31" i="3"/>
  <c r="G31" s="1"/>
  <c r="D31"/>
  <c r="E30"/>
  <c r="F30" s="1"/>
  <c r="D30"/>
  <c r="E29"/>
  <c r="G29" s="1"/>
  <c r="D29"/>
  <c r="E28"/>
  <c r="F28" s="1"/>
  <c r="D28"/>
  <c r="E27"/>
  <c r="G27" s="1"/>
  <c r="D27"/>
  <c r="E26"/>
  <c r="F26" s="1"/>
  <c r="D26"/>
  <c r="E25"/>
  <c r="G25" s="1"/>
  <c r="D25"/>
  <c r="E24"/>
  <c r="F24" s="1"/>
  <c r="D24"/>
  <c r="G23"/>
  <c r="E23"/>
  <c r="D23"/>
  <c r="F23" s="1"/>
  <c r="E22"/>
  <c r="G22" s="1"/>
  <c r="D22"/>
  <c r="D19"/>
  <c r="D18"/>
  <c r="B16"/>
  <c r="F25" l="1"/>
  <c r="H25" s="1"/>
  <c r="F27"/>
  <c r="F29"/>
  <c r="F31"/>
  <c r="H23"/>
  <c r="E19"/>
  <c r="H27"/>
  <c r="H29"/>
  <c r="H31"/>
  <c r="F22"/>
  <c r="H22"/>
  <c r="H30"/>
  <c r="E18"/>
  <c r="F18" s="1"/>
  <c r="G24"/>
  <c r="H24" s="1"/>
  <c r="G26"/>
  <c r="H26" s="1"/>
  <c r="G28"/>
  <c r="H28" s="1"/>
  <c r="G30"/>
  <c r="E31" i="2"/>
  <c r="D31"/>
  <c r="E30"/>
  <c r="G30" s="1"/>
  <c r="D30"/>
  <c r="F30" s="1"/>
  <c r="E29"/>
  <c r="D29"/>
  <c r="G29" s="1"/>
  <c r="E28"/>
  <c r="G28" s="1"/>
  <c r="D28"/>
  <c r="F28" s="1"/>
  <c r="E27"/>
  <c r="D27"/>
  <c r="G27" s="1"/>
  <c r="E26"/>
  <c r="D26"/>
  <c r="F26" s="1"/>
  <c r="E25"/>
  <c r="D25"/>
  <c r="G25" s="1"/>
  <c r="E24"/>
  <c r="D24"/>
  <c r="F24" s="1"/>
  <c r="E23"/>
  <c r="D23"/>
  <c r="E22"/>
  <c r="D22"/>
  <c r="F22" s="1"/>
  <c r="D19"/>
  <c r="D18"/>
  <c r="E18" s="1"/>
  <c r="B16"/>
  <c r="H30" s="1"/>
  <c r="D23" i="1"/>
  <c r="E23"/>
  <c r="D24"/>
  <c r="E24"/>
  <c r="D25"/>
  <c r="E25"/>
  <c r="D26"/>
  <c r="E26"/>
  <c r="D27"/>
  <c r="E27"/>
  <c r="D28"/>
  <c r="E28"/>
  <c r="D29"/>
  <c r="E29"/>
  <c r="D30"/>
  <c r="E30"/>
  <c r="D31"/>
  <c r="E31"/>
  <c r="E22"/>
  <c r="D22"/>
  <c r="D19"/>
  <c r="D18"/>
  <c r="B16"/>
  <c r="I22" i="3" l="1"/>
  <c r="J22" s="1"/>
  <c r="I27"/>
  <c r="I25"/>
  <c r="I29"/>
  <c r="J29" s="1"/>
  <c r="J27"/>
  <c r="J25"/>
  <c r="F18" i="2"/>
  <c r="H28"/>
  <c r="G22"/>
  <c r="H22" s="1"/>
  <c r="G24"/>
  <c r="H24" s="1"/>
  <c r="G26"/>
  <c r="H26" s="1"/>
  <c r="G31"/>
  <c r="E19"/>
  <c r="F23"/>
  <c r="H23" s="1"/>
  <c r="I22" s="1"/>
  <c r="J22" s="1"/>
  <c r="G23"/>
  <c r="F25"/>
  <c r="H25" s="1"/>
  <c r="F27"/>
  <c r="H27" s="1"/>
  <c r="I27" s="1"/>
  <c r="J27" s="1"/>
  <c r="F29"/>
  <c r="H29" s="1"/>
  <c r="F31"/>
  <c r="H31" l="1"/>
  <c r="I25"/>
  <c r="J25" s="1"/>
  <c r="I29"/>
  <c r="J29" s="1"/>
  <c r="G26" i="1" l="1"/>
  <c r="E19"/>
  <c r="E18"/>
  <c r="F18" l="1"/>
  <c r="F26"/>
  <c r="H26" s="1"/>
  <c r="G22"/>
  <c r="G31"/>
  <c r="G29"/>
  <c r="G27"/>
  <c r="G25"/>
  <c r="G23"/>
  <c r="G30"/>
  <c r="G28"/>
  <c r="G24"/>
  <c r="F31"/>
  <c r="H31" s="1"/>
  <c r="F27"/>
  <c r="F22"/>
  <c r="H22" s="1"/>
  <c r="F30"/>
  <c r="F29"/>
  <c r="F25"/>
  <c r="H25" s="1"/>
  <c r="F28"/>
  <c r="F23"/>
  <c r="H23" s="1"/>
  <c r="F24"/>
  <c r="H24" s="1"/>
  <c r="H27" l="1"/>
  <c r="I27" s="1"/>
  <c r="J27" s="1"/>
  <c r="H28"/>
  <c r="H29"/>
  <c r="H30"/>
  <c r="I25"/>
  <c r="J25" s="1"/>
  <c r="I22"/>
  <c r="J22" s="1"/>
  <c r="I29"/>
  <c r="J29" s="1"/>
</calcChain>
</file>

<file path=xl/sharedStrings.xml><?xml version="1.0" encoding="utf-8"?>
<sst xmlns="http://schemas.openxmlformats.org/spreadsheetml/2006/main" count="300" uniqueCount="30">
  <si>
    <t>Wilgotność</t>
  </si>
  <si>
    <t>Wietrznie</t>
  </si>
  <si>
    <t>Aura</t>
  </si>
  <si>
    <t>Gra</t>
  </si>
  <si>
    <t>Temperatura</t>
  </si>
  <si>
    <t>gorąco</t>
  </si>
  <si>
    <t>chłodno</t>
  </si>
  <si>
    <t>przyjemnie</t>
  </si>
  <si>
    <t>wysoka</t>
  </si>
  <si>
    <t>normalna</t>
  </si>
  <si>
    <t>pochmurna</t>
  </si>
  <si>
    <t>deszczowa</t>
  </si>
  <si>
    <t>słoneczna</t>
  </si>
  <si>
    <t>tak</t>
  </si>
  <si>
    <t>nie</t>
  </si>
  <si>
    <t>Wielkość próby</t>
  </si>
  <si>
    <t>p*log(p)</t>
  </si>
  <si>
    <t>entropia</t>
  </si>
  <si>
    <t>ważona</t>
  </si>
  <si>
    <t>przyrost inf.</t>
  </si>
  <si>
    <t>deszczowa(3,2)</t>
  </si>
  <si>
    <t>pochmurna(4,0)</t>
  </si>
  <si>
    <t>słoneczna(2,3)</t>
  </si>
  <si>
    <t>Wietrznie-p(0,2)</t>
  </si>
  <si>
    <t>Wietrznie-f(3,0)</t>
  </si>
  <si>
    <t>&lt;&gt;</t>
  </si>
  <si>
    <t>p*log(p)-nie</t>
  </si>
  <si>
    <t>p*log(p)-tak</t>
  </si>
  <si>
    <t>Wilgotność-w(0,3)</t>
  </si>
  <si>
    <t>Wilgotność-n(2,0)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</si>
</sst>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3" borderId="0" xfId="0" applyFill="1"/>
    <xf numFmtId="0" fontId="0" fillId="0" borderId="0" xfId="0" applyAlignment="1">
      <alignment horizontal="right"/>
    </xf>
    <xf numFmtId="0" fontId="0" fillId="4" borderId="0" xfId="0" applyFill="1"/>
    <xf numFmtId="0" fontId="0" fillId="3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4" borderId="0" xfId="0" applyFill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H16" sqref="H16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10.85546875" customWidth="1"/>
    <col min="8" max="8" width="17.42578125" customWidth="1"/>
    <col min="9" max="9" width="16.85546875" customWidth="1"/>
    <col min="10" max="10" width="9.42578125" customWidth="1"/>
  </cols>
  <sheetData>
    <row r="1" spans="1:9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</v>
      </c>
      <c r="G1" s="9" t="s">
        <v>0</v>
      </c>
      <c r="H1" s="9" t="s">
        <v>1</v>
      </c>
      <c r="I1" s="9" t="s">
        <v>2</v>
      </c>
    </row>
    <row r="2" spans="1:9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  <c r="F2" s="10" t="s">
        <v>25</v>
      </c>
      <c r="G2" s="10" t="s">
        <v>25</v>
      </c>
      <c r="H2" s="10" t="s">
        <v>25</v>
      </c>
      <c r="I2" s="11" t="s">
        <v>25</v>
      </c>
    </row>
    <row r="3" spans="1:9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9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9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9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9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9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9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9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9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9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9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9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9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9">
      <c r="A16" s="4" t="s">
        <v>15</v>
      </c>
      <c r="B16">
        <f>COUNTIFS(A2:A15,F2,B2:B15, G2,C2:C15,H2,D2:D15,I2)</f>
        <v>14</v>
      </c>
    </row>
    <row r="17" spans="1:10">
      <c r="E17" s="3" t="s">
        <v>16</v>
      </c>
      <c r="F17" t="s">
        <v>17</v>
      </c>
    </row>
    <row r="18" spans="1:10">
      <c r="B18" s="12" t="s">
        <v>3</v>
      </c>
      <c r="C18" t="s">
        <v>13</v>
      </c>
      <c r="D18">
        <f>COUNTIFS($E$2:$E$15,C18,$A$2:$A$15,F$2, $B$2:$B$15,G$2,$C$2:$C$15,H$2,$D$2:$D$15,I$2)</f>
        <v>9</v>
      </c>
      <c r="E18">
        <f>D18/$B$16*LOG(D18/$B$16,2)</f>
        <v>-0.40977637753840185</v>
      </c>
      <c r="F18" s="12">
        <f>-SUM(E18:E19)</f>
        <v>0.94028595867063092</v>
      </c>
    </row>
    <row r="19" spans="1:10">
      <c r="B19" s="12"/>
      <c r="C19" t="s">
        <v>14</v>
      </c>
      <c r="D19">
        <f>COUNTIFS($E$2:$E$15,C19,$A$2:$A$15,F$2, $B$2:$B$15,G$2,$C$2:$C$15,H$2,$D$2:$D$15,I$2)</f>
        <v>5</v>
      </c>
      <c r="E19">
        <f>D19/$B$16*LOG(D19/$B$16,2)</f>
        <v>-0.53050958113222912</v>
      </c>
      <c r="F19" s="12"/>
    </row>
    <row r="21" spans="1:10">
      <c r="D21" t="s">
        <v>13</v>
      </c>
      <c r="E21" t="s">
        <v>14</v>
      </c>
      <c r="F21" t="s">
        <v>27</v>
      </c>
      <c r="G21" t="s">
        <v>26</v>
      </c>
      <c r="H21" t="s">
        <v>18</v>
      </c>
      <c r="I21" t="s">
        <v>17</v>
      </c>
      <c r="J21" t="s">
        <v>19</v>
      </c>
    </row>
    <row r="22" spans="1:10">
      <c r="A22">
        <v>1</v>
      </c>
      <c r="B22" s="12" t="s">
        <v>4</v>
      </c>
      <c r="C22" t="s">
        <v>5</v>
      </c>
      <c r="D22">
        <f>COUNTIFS(INDEX($A$2:$E$15,0,$A22),$C22, $E$2:$E$15,D$21,$A$2:$A$15,$F$2,$B$2:$B$15, $G$2,$C$2:$C$15,$H$2,$D$2:$D$15,$I$2)</f>
        <v>2</v>
      </c>
      <c r="E22">
        <f>COUNTIFS(INDEX($A$2:$E$15,0,$A22),$C22, $E$2:$E$15,E$21,$A$2:$A$15,$F$2,$B$2:$B$15, $G$2,$C$2:$C$15,$H$2,$D$2:$D$15,$I$2)</f>
        <v>2</v>
      </c>
      <c r="F22" s="7">
        <f>IF(ISERROR(D22/SUM($D22:$E22) * LOG(D22/SUM($D22:$E22),2)),0, D22/SUM($D22:$E22)*LOG(D22/SUM($D22:$E22),2))</f>
        <v>-0.5</v>
      </c>
      <c r="G22" s="7">
        <f>IF(ISERROR(E22/SUM($D22:$E22) * LOG(E22/SUM($D22:$E22),2)),0, E22/SUM($D22:$E22)*LOG(E22/SUM($D22:$E22),2))</f>
        <v>-0.5</v>
      </c>
      <c r="H22">
        <f>-SUM($D22:$E22)/$B$16*(F22+G22)</f>
        <v>0.2857142857142857</v>
      </c>
      <c r="I22" s="12">
        <f>SUMIFS(H$22:H$31,$A$22:A$31,A22)</f>
        <v>0.91106339301167627</v>
      </c>
      <c r="J22" s="12">
        <f>F$18-I22</f>
        <v>2.9222565658954647E-2</v>
      </c>
    </row>
    <row r="23" spans="1:10">
      <c r="A23">
        <v>1</v>
      </c>
      <c r="B23" s="12"/>
      <c r="C23" t="s">
        <v>7</v>
      </c>
      <c r="D23">
        <f t="shared" ref="D23:E31" si="0">COUNTIFS(INDEX($A$2:$E$15,0,$A23),$C23, $E$2:$E$15,D$21,$A$2:$A$15,$F$2,$B$2:$B$15, $G$2,$C$2:$C$15,$H$2,$D$2:$D$15,$I$2)</f>
        <v>4</v>
      </c>
      <c r="E23">
        <f t="shared" si="0"/>
        <v>2</v>
      </c>
      <c r="F23" s="7">
        <f t="shared" ref="F23:F31" si="1">IF(ISERROR(D23/SUM($D23:$E23) * LOG(D23/SUM($D23:$E23),2)),0, D23/SUM($D23:$E23)*LOG(D23/SUM($D23:$E23),2))</f>
        <v>-0.38997500048077083</v>
      </c>
      <c r="G23" s="7">
        <f t="shared" ref="G23:G31" si="2">IF(ISERROR(E23/SUM($D23:$E23) * LOG(E23/SUM($D23:$E23),2)),0, E23/SUM($D23:$E23)*LOG(E23/SUM($D23:$E23),2))</f>
        <v>-0.52832083357371873</v>
      </c>
      <c r="H23">
        <f t="shared" ref="H23:H31" si="3">-SUM($D23:$E23)/$B$16*(F23+G23)</f>
        <v>0.39355535745192405</v>
      </c>
      <c r="I23" s="12"/>
      <c r="J23" s="12"/>
    </row>
    <row r="24" spans="1:10">
      <c r="A24">
        <v>1</v>
      </c>
      <c r="B24" s="12"/>
      <c r="C24" t="s">
        <v>6</v>
      </c>
      <c r="D24">
        <f t="shared" si="0"/>
        <v>3</v>
      </c>
      <c r="E24">
        <f t="shared" si="0"/>
        <v>1</v>
      </c>
      <c r="F24" s="7">
        <f t="shared" si="1"/>
        <v>-0.31127812445913283</v>
      </c>
      <c r="G24" s="7">
        <f t="shared" si="2"/>
        <v>-0.5</v>
      </c>
      <c r="H24">
        <f t="shared" si="3"/>
        <v>0.23179374984546652</v>
      </c>
      <c r="I24" s="12"/>
      <c r="J24" s="12"/>
    </row>
    <row r="25" spans="1:10">
      <c r="A25">
        <v>2</v>
      </c>
      <c r="B25" s="12" t="s">
        <v>0</v>
      </c>
      <c r="C25" t="s">
        <v>8</v>
      </c>
      <c r="D25">
        <f t="shared" si="0"/>
        <v>3</v>
      </c>
      <c r="E25">
        <f t="shared" si="0"/>
        <v>4</v>
      </c>
      <c r="F25" s="7">
        <f t="shared" si="1"/>
        <v>-0.52388246628704915</v>
      </c>
      <c r="G25" s="7">
        <f t="shared" si="2"/>
        <v>-0.46134566974720242</v>
      </c>
      <c r="H25">
        <f t="shared" si="3"/>
        <v>0.49261406801712582</v>
      </c>
      <c r="I25" s="12">
        <f>SUMIFS(H$22:H$31,$A$22:A$31,A25)</f>
        <v>0.78845045730828955</v>
      </c>
      <c r="J25" s="12">
        <f t="shared" ref="J25:J29" si="4">F$18-I25</f>
        <v>0.15183550136234136</v>
      </c>
    </row>
    <row r="26" spans="1:10">
      <c r="A26">
        <v>2</v>
      </c>
      <c r="B26" s="12"/>
      <c r="C26" t="s">
        <v>9</v>
      </c>
      <c r="D26">
        <f t="shared" si="0"/>
        <v>6</v>
      </c>
      <c r="E26">
        <f t="shared" si="0"/>
        <v>1</v>
      </c>
      <c r="F26" s="7">
        <f t="shared" si="1"/>
        <v>-0.19062207543124116</v>
      </c>
      <c r="G26" s="7">
        <f t="shared" si="2"/>
        <v>-0.40105070315108637</v>
      </c>
      <c r="H26">
        <f t="shared" si="3"/>
        <v>0.29583638929116374</v>
      </c>
      <c r="I26" s="12"/>
      <c r="J26" s="12"/>
    </row>
    <row r="27" spans="1:10">
      <c r="A27">
        <v>3</v>
      </c>
      <c r="B27" s="12" t="s">
        <v>1</v>
      </c>
      <c r="C27" t="b">
        <v>1</v>
      </c>
      <c r="D27">
        <f t="shared" si="0"/>
        <v>3</v>
      </c>
      <c r="E27">
        <f t="shared" si="0"/>
        <v>3</v>
      </c>
      <c r="F27" s="7">
        <f t="shared" si="1"/>
        <v>-0.5</v>
      </c>
      <c r="G27" s="7">
        <f t="shared" si="2"/>
        <v>-0.5</v>
      </c>
      <c r="H27">
        <f t="shared" si="3"/>
        <v>0.42857142857142855</v>
      </c>
      <c r="I27" s="12">
        <f>SUMIFS(H$22:H$31,$A$22:A$31,A27)</f>
        <v>0.89215892826236165</v>
      </c>
      <c r="J27" s="12">
        <f t="shared" si="4"/>
        <v>4.8127030408269267E-2</v>
      </c>
    </row>
    <row r="28" spans="1:10">
      <c r="A28">
        <v>3</v>
      </c>
      <c r="B28" s="12"/>
      <c r="C28" t="b">
        <v>0</v>
      </c>
      <c r="D28">
        <f t="shared" si="0"/>
        <v>6</v>
      </c>
      <c r="E28">
        <f t="shared" si="0"/>
        <v>2</v>
      </c>
      <c r="F28" s="7">
        <f t="shared" si="1"/>
        <v>-0.31127812445913283</v>
      </c>
      <c r="G28" s="7">
        <f t="shared" si="2"/>
        <v>-0.5</v>
      </c>
      <c r="H28">
        <f t="shared" si="3"/>
        <v>0.46358749969093305</v>
      </c>
      <c r="I28" s="12"/>
      <c r="J28" s="12"/>
    </row>
    <row r="29" spans="1:10">
      <c r="A29">
        <v>4</v>
      </c>
      <c r="B29" s="12" t="s">
        <v>2</v>
      </c>
      <c r="C29" t="s">
        <v>10</v>
      </c>
      <c r="D29">
        <f t="shared" si="0"/>
        <v>4</v>
      </c>
      <c r="E29">
        <f t="shared" si="0"/>
        <v>0</v>
      </c>
      <c r="F29" s="7">
        <f t="shared" si="1"/>
        <v>0</v>
      </c>
      <c r="G29" s="7">
        <f t="shared" si="2"/>
        <v>0</v>
      </c>
      <c r="H29">
        <f t="shared" si="3"/>
        <v>0</v>
      </c>
      <c r="I29" s="12">
        <f>SUMIFS(H$22:H$31,$A$22:A$31,A29)</f>
        <v>0.69353613889619181</v>
      </c>
      <c r="J29" s="12">
        <f t="shared" si="4"/>
        <v>0.24674981977443911</v>
      </c>
    </row>
    <row r="30" spans="1:10">
      <c r="A30">
        <v>4</v>
      </c>
      <c r="B30" s="12"/>
      <c r="C30" t="s">
        <v>11</v>
      </c>
      <c r="D30">
        <f t="shared" si="0"/>
        <v>3</v>
      </c>
      <c r="E30">
        <f t="shared" si="0"/>
        <v>2</v>
      </c>
      <c r="F30" s="7">
        <f t="shared" si="1"/>
        <v>-0.44217935649972373</v>
      </c>
      <c r="G30" s="7">
        <f t="shared" si="2"/>
        <v>-0.52877123795494485</v>
      </c>
      <c r="H30">
        <f t="shared" si="3"/>
        <v>0.34676806944809591</v>
      </c>
      <c r="I30" s="12"/>
      <c r="J30" s="12"/>
    </row>
    <row r="31" spans="1:10">
      <c r="A31">
        <v>4</v>
      </c>
      <c r="B31" s="12"/>
      <c r="C31" t="s">
        <v>12</v>
      </c>
      <c r="D31">
        <f t="shared" si="0"/>
        <v>2</v>
      </c>
      <c r="E31">
        <f t="shared" si="0"/>
        <v>3</v>
      </c>
      <c r="F31" s="7">
        <f t="shared" si="1"/>
        <v>-0.52877123795494485</v>
      </c>
      <c r="G31" s="7">
        <f t="shared" si="2"/>
        <v>-0.44217935649972373</v>
      </c>
      <c r="H31">
        <f t="shared" si="3"/>
        <v>0.34676806944809591</v>
      </c>
      <c r="I31" s="12"/>
      <c r="J31" s="12"/>
    </row>
    <row r="34" spans="4:8">
      <c r="F34" s="6" t="s">
        <v>2</v>
      </c>
    </row>
    <row r="36" spans="4:8">
      <c r="D36" s="6" t="s">
        <v>20</v>
      </c>
      <c r="F36" s="6" t="s">
        <v>21</v>
      </c>
      <c r="H36" s="6" t="s">
        <v>22</v>
      </c>
    </row>
  </sheetData>
  <mergeCells count="14">
    <mergeCell ref="I22:I24"/>
    <mergeCell ref="I25:I26"/>
    <mergeCell ref="I27:I28"/>
    <mergeCell ref="I29:I31"/>
    <mergeCell ref="J22:J24"/>
    <mergeCell ref="J25:J26"/>
    <mergeCell ref="J27:J28"/>
    <mergeCell ref="J29:J31"/>
    <mergeCell ref="B29:B31"/>
    <mergeCell ref="B18:B19"/>
    <mergeCell ref="F18:F19"/>
    <mergeCell ref="B22:B24"/>
    <mergeCell ref="B25:B26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I25" sqref="I25:I26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10.85546875" customWidth="1"/>
    <col min="8" max="8" width="17.42578125" customWidth="1"/>
    <col min="9" max="9" width="16.85546875" customWidth="1"/>
    <col min="10" max="10" width="9.42578125" customWidth="1"/>
  </cols>
  <sheetData>
    <row r="1" spans="1:9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</v>
      </c>
      <c r="G1" s="9" t="s">
        <v>0</v>
      </c>
      <c r="H1" s="9" t="s">
        <v>1</v>
      </c>
      <c r="I1" s="9" t="s">
        <v>2</v>
      </c>
    </row>
    <row r="2" spans="1:9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  <c r="F2" s="10" t="s">
        <v>25</v>
      </c>
      <c r="G2" s="10" t="s">
        <v>25</v>
      </c>
      <c r="H2" s="10" t="s">
        <v>25</v>
      </c>
      <c r="I2" s="11" t="s">
        <v>11</v>
      </c>
    </row>
    <row r="3" spans="1:9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9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9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9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9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9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9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9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9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9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9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9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9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9">
      <c r="A16" s="5" t="s">
        <v>15</v>
      </c>
      <c r="B16">
        <f>COUNTIFS(A2:A15,F2,B2:B15, G2,C2:C15,H2,D2:D15,I2)</f>
        <v>5</v>
      </c>
    </row>
    <row r="17" spans="1:10">
      <c r="E17" s="3" t="s">
        <v>16</v>
      </c>
      <c r="F17" t="s">
        <v>17</v>
      </c>
    </row>
    <row r="18" spans="1:10">
      <c r="B18" s="12" t="s">
        <v>3</v>
      </c>
      <c r="C18" t="s">
        <v>13</v>
      </c>
      <c r="D18">
        <f>COUNTIFS($E$2:$E$15,C18,$A$2:$A$15,F$2, $B$2:$B$15,G$2,$C$2:$C$15,H$2,$D$2:$D$15,I$2)</f>
        <v>3</v>
      </c>
      <c r="E18">
        <f>D18/$B$16*LOG(D18/$B$16,2)</f>
        <v>-0.44217935649972373</v>
      </c>
      <c r="F18" s="12">
        <f>-SUM(E18:E19)</f>
        <v>0.97095059445466858</v>
      </c>
    </row>
    <row r="19" spans="1:10">
      <c r="B19" s="12"/>
      <c r="C19" t="s">
        <v>14</v>
      </c>
      <c r="D19">
        <f>COUNTIFS($E$2:$E$15,C19,$A$2:$A$15,F$2, $B$2:$B$15,G$2,$C$2:$C$15,H$2,$D$2:$D$15,I$2)</f>
        <v>2</v>
      </c>
      <c r="E19">
        <f>D19/$B$16*LOG(D19/$B$16,2)</f>
        <v>-0.52877123795494485</v>
      </c>
      <c r="F19" s="12"/>
    </row>
    <row r="21" spans="1:10">
      <c r="D21" t="s">
        <v>13</v>
      </c>
      <c r="E21" t="s">
        <v>14</v>
      </c>
      <c r="F21" t="s">
        <v>27</v>
      </c>
      <c r="G21" t="s">
        <v>26</v>
      </c>
      <c r="H21" t="s">
        <v>18</v>
      </c>
      <c r="I21" t="s">
        <v>17</v>
      </c>
      <c r="J21" t="s">
        <v>19</v>
      </c>
    </row>
    <row r="22" spans="1:10">
      <c r="A22">
        <v>1</v>
      </c>
      <c r="B22" s="12" t="s">
        <v>4</v>
      </c>
      <c r="C22" t="s">
        <v>5</v>
      </c>
      <c r="D22">
        <f>COUNTIFS(INDEX($A$2:$E$15,0,$A22),$C22, $E$2:$E$15,D$21,$A$2:$A$15,$F$2,$B$2:$B$15, $G$2,$C$2:$C$15,$H$2,$D$2:$D$15,$I$2)</f>
        <v>0</v>
      </c>
      <c r="E22">
        <f>COUNTIFS(INDEX($A$2:$E$15,0,$A22),$C22, $E$2:$E$15,E$21,$A$2:$A$15,$F$2,$B$2:$B$15, $G$2,$C$2:$C$15,$H$2,$D$2:$D$15,$I$2)</f>
        <v>0</v>
      </c>
      <c r="F22" s="7">
        <f>IF(ISERROR(D22/SUM($D22:$E22) * LOG(D22/SUM($D22:$E22),2)),0, D22/SUM($D22:$E22)*LOG(D22/SUM($D22:$E22),2))</f>
        <v>0</v>
      </c>
      <c r="G22" s="7">
        <f>IF(ISERROR(E22/SUM($D22:$E22) * LOG(E22/SUM($D22:$E22),2)),0, E22/SUM($D22:$E22)*LOG(E22/SUM($D22:$E22),2))</f>
        <v>0</v>
      </c>
      <c r="H22">
        <f>-SUM($D22:$E22)/$B$16*(F22+G22)</f>
        <v>0</v>
      </c>
      <c r="I22" s="12">
        <f>SUMIFS(H$22:H$31,$A$22:A$31,A22)</f>
        <v>0.95097750043269369</v>
      </c>
      <c r="J22" s="12">
        <f>F$18-I22</f>
        <v>1.9973094021974891E-2</v>
      </c>
    </row>
    <row r="23" spans="1:10">
      <c r="A23">
        <v>1</v>
      </c>
      <c r="B23" s="12"/>
      <c r="C23" t="s">
        <v>7</v>
      </c>
      <c r="D23">
        <f t="shared" ref="D23:E31" si="0">COUNTIFS(INDEX($A$2:$E$15,0,$A23),$C23, $E$2:$E$15,D$21,$A$2:$A$15,$F$2,$B$2:$B$15, $G$2,$C$2:$C$15,$H$2,$D$2:$D$15,$I$2)</f>
        <v>2</v>
      </c>
      <c r="E23">
        <f t="shared" si="0"/>
        <v>1</v>
      </c>
      <c r="F23" s="7">
        <f t="shared" ref="F23:F31" si="1">IF(ISERROR(D23/SUM($D23:$E23) * LOG(D23/SUM($D23:$E23),2)),0, D23/SUM($D23:$E23)*LOG(D23/SUM($D23:$E23),2))</f>
        <v>-0.38997500048077083</v>
      </c>
      <c r="G23" s="7">
        <f t="shared" ref="G23:G31" si="2">IF(ISERROR(E23/SUM($D23:$E23) * LOG(E23/SUM($D23:$E23),2)),0, E23/SUM($D23:$E23)*LOG(E23/SUM($D23:$E23),2))</f>
        <v>-0.52832083357371873</v>
      </c>
      <c r="H23">
        <f t="shared" ref="H23:H31" si="3">-SUM($D23:$E23)/$B$16*(F23+G23)</f>
        <v>0.55097750043269367</v>
      </c>
      <c r="I23" s="12"/>
      <c r="J23" s="12"/>
    </row>
    <row r="24" spans="1:10">
      <c r="A24">
        <v>1</v>
      </c>
      <c r="B24" s="12"/>
      <c r="C24" t="s">
        <v>6</v>
      </c>
      <c r="D24">
        <f t="shared" si="0"/>
        <v>1</v>
      </c>
      <c r="E24">
        <f t="shared" si="0"/>
        <v>1</v>
      </c>
      <c r="F24" s="7">
        <f t="shared" si="1"/>
        <v>-0.5</v>
      </c>
      <c r="G24" s="7">
        <f t="shared" si="2"/>
        <v>-0.5</v>
      </c>
      <c r="H24">
        <f t="shared" si="3"/>
        <v>0.4</v>
      </c>
      <c r="I24" s="12"/>
      <c r="J24" s="12"/>
    </row>
    <row r="25" spans="1:10">
      <c r="A25">
        <v>2</v>
      </c>
      <c r="B25" s="12" t="s">
        <v>0</v>
      </c>
      <c r="C25" t="s">
        <v>8</v>
      </c>
      <c r="D25">
        <f t="shared" si="0"/>
        <v>1</v>
      </c>
      <c r="E25">
        <f t="shared" si="0"/>
        <v>1</v>
      </c>
      <c r="F25" s="7">
        <f t="shared" si="1"/>
        <v>-0.5</v>
      </c>
      <c r="G25" s="7">
        <f t="shared" si="2"/>
        <v>-0.5</v>
      </c>
      <c r="H25">
        <f t="shared" si="3"/>
        <v>0.4</v>
      </c>
      <c r="I25" s="12">
        <f>SUMIFS(H$22:H$31,$A$22:A$31,A25)</f>
        <v>0.95097750043269369</v>
      </c>
      <c r="J25" s="12">
        <f t="shared" ref="J25:J29" si="4">F$18-I25</f>
        <v>1.9973094021974891E-2</v>
      </c>
    </row>
    <row r="26" spans="1:10">
      <c r="A26">
        <v>2</v>
      </c>
      <c r="B26" s="12"/>
      <c r="C26" t="s">
        <v>9</v>
      </c>
      <c r="D26">
        <f t="shared" si="0"/>
        <v>2</v>
      </c>
      <c r="E26">
        <f t="shared" si="0"/>
        <v>1</v>
      </c>
      <c r="F26" s="7">
        <f t="shared" si="1"/>
        <v>-0.38997500048077083</v>
      </c>
      <c r="G26" s="7">
        <f t="shared" si="2"/>
        <v>-0.52832083357371873</v>
      </c>
      <c r="H26">
        <f t="shared" si="3"/>
        <v>0.55097750043269367</v>
      </c>
      <c r="I26" s="12"/>
      <c r="J26" s="12"/>
    </row>
    <row r="27" spans="1:10">
      <c r="A27">
        <v>3</v>
      </c>
      <c r="B27" s="12" t="s">
        <v>1</v>
      </c>
      <c r="C27" t="b">
        <v>1</v>
      </c>
      <c r="D27">
        <f t="shared" si="0"/>
        <v>0</v>
      </c>
      <c r="E27">
        <f t="shared" si="0"/>
        <v>2</v>
      </c>
      <c r="F27" s="7">
        <f t="shared" si="1"/>
        <v>0</v>
      </c>
      <c r="G27" s="7">
        <f t="shared" si="2"/>
        <v>0</v>
      </c>
      <c r="H27">
        <f t="shared" si="3"/>
        <v>0</v>
      </c>
      <c r="I27" s="12">
        <f>SUMIFS(H$22:H$31,$A$22:A$31,A27)</f>
        <v>0</v>
      </c>
      <c r="J27" s="12">
        <f t="shared" si="4"/>
        <v>0.97095059445466858</v>
      </c>
    </row>
    <row r="28" spans="1:10">
      <c r="A28">
        <v>3</v>
      </c>
      <c r="B28" s="12"/>
      <c r="C28" t="b">
        <v>0</v>
      </c>
      <c r="D28">
        <f t="shared" si="0"/>
        <v>3</v>
      </c>
      <c r="E28">
        <f t="shared" si="0"/>
        <v>0</v>
      </c>
      <c r="F28" s="7">
        <f t="shared" si="1"/>
        <v>0</v>
      </c>
      <c r="G28" s="7">
        <f t="shared" si="2"/>
        <v>0</v>
      </c>
      <c r="H28">
        <f t="shared" si="3"/>
        <v>0</v>
      </c>
      <c r="I28" s="12"/>
      <c r="J28" s="12"/>
    </row>
    <row r="29" spans="1:10">
      <c r="A29">
        <v>4</v>
      </c>
      <c r="B29" s="12" t="s">
        <v>2</v>
      </c>
      <c r="C29" t="s">
        <v>10</v>
      </c>
      <c r="D29">
        <f t="shared" si="0"/>
        <v>0</v>
      </c>
      <c r="E29">
        <f t="shared" si="0"/>
        <v>0</v>
      </c>
      <c r="F29" s="7">
        <f t="shared" si="1"/>
        <v>0</v>
      </c>
      <c r="G29" s="7">
        <f t="shared" si="2"/>
        <v>0</v>
      </c>
      <c r="H29">
        <f t="shared" si="3"/>
        <v>0</v>
      </c>
      <c r="I29" s="12">
        <f>SUMIFS(H$22:H$31,$A$22:A$31,A29)</f>
        <v>0.97095059445466858</v>
      </c>
      <c r="J29" s="12">
        <f t="shared" si="4"/>
        <v>0</v>
      </c>
    </row>
    <row r="30" spans="1:10">
      <c r="A30">
        <v>4</v>
      </c>
      <c r="B30" s="12"/>
      <c r="C30" t="s">
        <v>11</v>
      </c>
      <c r="D30">
        <f t="shared" si="0"/>
        <v>3</v>
      </c>
      <c r="E30">
        <f t="shared" si="0"/>
        <v>2</v>
      </c>
      <c r="F30" s="7">
        <f t="shared" si="1"/>
        <v>-0.44217935649972373</v>
      </c>
      <c r="G30" s="7">
        <f t="shared" si="2"/>
        <v>-0.52877123795494485</v>
      </c>
      <c r="H30">
        <f t="shared" si="3"/>
        <v>0.97095059445466858</v>
      </c>
      <c r="I30" s="12"/>
      <c r="J30" s="12"/>
    </row>
    <row r="31" spans="1:10">
      <c r="A31">
        <v>4</v>
      </c>
      <c r="B31" s="12"/>
      <c r="C31" t="s">
        <v>12</v>
      </c>
      <c r="D31">
        <f t="shared" si="0"/>
        <v>0</v>
      </c>
      <c r="E31">
        <f t="shared" si="0"/>
        <v>0</v>
      </c>
      <c r="F31" s="7">
        <f t="shared" si="1"/>
        <v>0</v>
      </c>
      <c r="G31" s="7">
        <f t="shared" si="2"/>
        <v>0</v>
      </c>
      <c r="H31">
        <f t="shared" si="3"/>
        <v>0</v>
      </c>
      <c r="I31" s="12"/>
      <c r="J31" s="12"/>
    </row>
    <row r="34" spans="3:8">
      <c r="F34" s="6" t="s">
        <v>2</v>
      </c>
    </row>
    <row r="36" spans="3:8">
      <c r="D36" s="6" t="s">
        <v>20</v>
      </c>
      <c r="F36" s="6" t="s">
        <v>21</v>
      </c>
      <c r="H36" s="6" t="s">
        <v>22</v>
      </c>
    </row>
    <row r="38" spans="3:8">
      <c r="C38" s="8" t="s">
        <v>23</v>
      </c>
      <c r="D38" s="8" t="s">
        <v>24</v>
      </c>
    </row>
  </sheetData>
  <mergeCells count="14">
    <mergeCell ref="B27:B28"/>
    <mergeCell ref="I27:I28"/>
    <mergeCell ref="J27:J28"/>
    <mergeCell ref="B29:B31"/>
    <mergeCell ref="I29:I31"/>
    <mergeCell ref="J29:J31"/>
    <mergeCell ref="B25:B26"/>
    <mergeCell ref="I25:I26"/>
    <mergeCell ref="J25:J26"/>
    <mergeCell ref="B18:B19"/>
    <mergeCell ref="F18:F19"/>
    <mergeCell ref="B22:B24"/>
    <mergeCell ref="I22:I24"/>
    <mergeCell ref="J22:J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>
      <selection activeCell="H28" sqref="H28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customWidth="1"/>
    <col min="7" max="7" width="10.85546875" customWidth="1"/>
    <col min="8" max="8" width="17.42578125" customWidth="1"/>
    <col min="9" max="9" width="16.85546875" customWidth="1"/>
    <col min="10" max="10" width="9.42578125" customWidth="1"/>
  </cols>
  <sheetData>
    <row r="1" spans="1:9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</v>
      </c>
      <c r="G1" s="9" t="s">
        <v>0</v>
      </c>
      <c r="H1" s="9" t="s">
        <v>1</v>
      </c>
      <c r="I1" s="9" t="s">
        <v>2</v>
      </c>
    </row>
    <row r="2" spans="1:9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  <c r="F2" s="10" t="s">
        <v>25</v>
      </c>
      <c r="G2" s="10" t="s">
        <v>25</v>
      </c>
      <c r="H2" s="10" t="s">
        <v>25</v>
      </c>
      <c r="I2" s="11" t="s">
        <v>12</v>
      </c>
    </row>
    <row r="3" spans="1:9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9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9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9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9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9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9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9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9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9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9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9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9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9">
      <c r="A16" s="5" t="s">
        <v>15</v>
      </c>
      <c r="B16">
        <f>COUNTIFS(A2:A15,F2,B2:B15, G2,C2:C15,H2,D2:D15,I2)</f>
        <v>5</v>
      </c>
    </row>
    <row r="17" spans="1:10">
      <c r="E17" s="3" t="s">
        <v>16</v>
      </c>
      <c r="F17" t="s">
        <v>17</v>
      </c>
    </row>
    <row r="18" spans="1:10">
      <c r="B18" s="12" t="s">
        <v>3</v>
      </c>
      <c r="C18" t="s">
        <v>13</v>
      </c>
      <c r="D18">
        <f>COUNTIFS($E$2:$E$15,C18,$A$2:$A$15,F$2, $B$2:$B$15,G$2,$C$2:$C$15,H$2,$D$2:$D$15,I$2)</f>
        <v>2</v>
      </c>
      <c r="E18">
        <f>D18/$B$16*LOG(D18/$B$16,2)</f>
        <v>-0.52877123795494485</v>
      </c>
      <c r="F18" s="12">
        <f>-SUM(E18:E19)</f>
        <v>0.97095059445466858</v>
      </c>
    </row>
    <row r="19" spans="1:10">
      <c r="B19" s="12"/>
      <c r="C19" t="s">
        <v>14</v>
      </c>
      <c r="D19">
        <f>COUNTIFS($E$2:$E$15,C19,$A$2:$A$15,F$2, $B$2:$B$15,G$2,$C$2:$C$15,H$2,$D$2:$D$15,I$2)</f>
        <v>3</v>
      </c>
      <c r="E19">
        <f>D19/$B$16*LOG(D19/$B$16,2)</f>
        <v>-0.44217935649972373</v>
      </c>
      <c r="F19" s="12"/>
    </row>
    <row r="21" spans="1:10">
      <c r="D21" t="s">
        <v>13</v>
      </c>
      <c r="E21" t="s">
        <v>14</v>
      </c>
      <c r="F21" t="s">
        <v>27</v>
      </c>
      <c r="G21" t="s">
        <v>26</v>
      </c>
      <c r="H21" t="s">
        <v>18</v>
      </c>
      <c r="I21" t="s">
        <v>17</v>
      </c>
      <c r="J21" t="s">
        <v>19</v>
      </c>
    </row>
    <row r="22" spans="1:10">
      <c r="A22">
        <v>1</v>
      </c>
      <c r="B22" s="12" t="s">
        <v>4</v>
      </c>
      <c r="C22" t="s">
        <v>5</v>
      </c>
      <c r="D22">
        <f>COUNTIFS(INDEX($A$2:$E$15,0,$A22),$C22, $E$2:$E$15,D$21,$A$2:$A$15,$F$2,$B$2:$B$15, $G$2,$C$2:$C$15,$H$2,$D$2:$D$15,$I$2)</f>
        <v>0</v>
      </c>
      <c r="E22">
        <f>COUNTIFS(INDEX($A$2:$E$15,0,$A22),$C22, $E$2:$E$15,E$21,$A$2:$A$15,$F$2,$B$2:$B$15, $G$2,$C$2:$C$15,$H$2,$D$2:$D$15,$I$2)</f>
        <v>2</v>
      </c>
      <c r="F22" s="7">
        <f>IF(ISERROR(D22/SUM($D22:$E22) * LOG(D22/SUM($D22:$E22),2)),0, D22/SUM($D22:$E22)*LOG(D22/SUM($D22:$E22),2))</f>
        <v>0</v>
      </c>
      <c r="G22" s="7">
        <f>IF(ISERROR(E22/SUM($D22:$E22) * LOG(E22/SUM($D22:$E22),2)),0, E22/SUM($D22:$E22)*LOG(E22/SUM($D22:$E22),2))</f>
        <v>0</v>
      </c>
      <c r="H22">
        <f>-SUM($D22:$E22)/$B$16*(F22+G22)</f>
        <v>0</v>
      </c>
      <c r="I22" s="12">
        <f>SUMIFS(H$22:H$31,$A$22:A$31,A22)</f>
        <v>0.4</v>
      </c>
      <c r="J22" s="12">
        <f>F$18-I22</f>
        <v>0.57095059445466856</v>
      </c>
    </row>
    <row r="23" spans="1:10">
      <c r="A23">
        <v>1</v>
      </c>
      <c r="B23" s="12"/>
      <c r="C23" t="s">
        <v>7</v>
      </c>
      <c r="D23">
        <f t="shared" ref="D23:E31" si="0">COUNTIFS(INDEX($A$2:$E$15,0,$A23),$C23, $E$2:$E$15,D$21,$A$2:$A$15,$F$2,$B$2:$B$15, $G$2,$C$2:$C$15,$H$2,$D$2:$D$15,$I$2)</f>
        <v>1</v>
      </c>
      <c r="E23">
        <f t="shared" si="0"/>
        <v>1</v>
      </c>
      <c r="F23" s="7">
        <f t="shared" ref="F23:F31" si="1">IF(ISERROR(D23/SUM($D23:$E23) * LOG(D23/SUM($D23:$E23),2)),0, D23/SUM($D23:$E23)*LOG(D23/SUM($D23:$E23),2))</f>
        <v>-0.5</v>
      </c>
      <c r="G23" s="7">
        <f t="shared" ref="G23:G31" si="2">IF(ISERROR(E23/SUM($D23:$E23) * LOG(E23/SUM($D23:$E23),2)),0, E23/SUM($D23:$E23)*LOG(E23/SUM($D23:$E23),2))</f>
        <v>-0.5</v>
      </c>
      <c r="H23">
        <f t="shared" ref="H23:H31" si="3">-SUM($D23:$E23)/$B$16*(F23+G23)</f>
        <v>0.4</v>
      </c>
      <c r="I23" s="12"/>
      <c r="J23" s="12"/>
    </row>
    <row r="24" spans="1:10">
      <c r="A24">
        <v>1</v>
      </c>
      <c r="B24" s="12"/>
      <c r="C24" t="s">
        <v>6</v>
      </c>
      <c r="D24">
        <f t="shared" si="0"/>
        <v>1</v>
      </c>
      <c r="E24">
        <f t="shared" si="0"/>
        <v>0</v>
      </c>
      <c r="F24" s="7">
        <f t="shared" si="1"/>
        <v>0</v>
      </c>
      <c r="G24" s="7">
        <f t="shared" si="2"/>
        <v>0</v>
      </c>
      <c r="H24">
        <f t="shared" si="3"/>
        <v>0</v>
      </c>
      <c r="I24" s="12"/>
      <c r="J24" s="12"/>
    </row>
    <row r="25" spans="1:10">
      <c r="A25">
        <v>2</v>
      </c>
      <c r="B25" s="12" t="s">
        <v>0</v>
      </c>
      <c r="C25" t="s">
        <v>8</v>
      </c>
      <c r="D25">
        <f t="shared" si="0"/>
        <v>0</v>
      </c>
      <c r="E25">
        <f t="shared" si="0"/>
        <v>3</v>
      </c>
      <c r="F25" s="7">
        <f t="shared" si="1"/>
        <v>0</v>
      </c>
      <c r="G25" s="7">
        <f t="shared" si="2"/>
        <v>0</v>
      </c>
      <c r="H25">
        <f t="shared" si="3"/>
        <v>0</v>
      </c>
      <c r="I25" s="12">
        <f>SUMIFS(H$22:H$31,$A$22:A$31,A25)</f>
        <v>0</v>
      </c>
      <c r="J25" s="12">
        <f t="shared" ref="J25:J29" si="4">F$18-I25</f>
        <v>0.97095059445466858</v>
      </c>
    </row>
    <row r="26" spans="1:10">
      <c r="A26">
        <v>2</v>
      </c>
      <c r="B26" s="12"/>
      <c r="C26" t="s">
        <v>9</v>
      </c>
      <c r="D26">
        <f t="shared" si="0"/>
        <v>2</v>
      </c>
      <c r="E26">
        <f t="shared" si="0"/>
        <v>0</v>
      </c>
      <c r="F26" s="7">
        <f t="shared" si="1"/>
        <v>0</v>
      </c>
      <c r="G26" s="7">
        <f t="shared" si="2"/>
        <v>0</v>
      </c>
      <c r="H26">
        <f t="shared" si="3"/>
        <v>0</v>
      </c>
      <c r="I26" s="12"/>
      <c r="J26" s="12"/>
    </row>
    <row r="27" spans="1:10">
      <c r="A27">
        <v>3</v>
      </c>
      <c r="B27" s="12" t="s">
        <v>1</v>
      </c>
      <c r="C27" t="b">
        <v>1</v>
      </c>
      <c r="D27">
        <f t="shared" si="0"/>
        <v>1</v>
      </c>
      <c r="E27">
        <f t="shared" si="0"/>
        <v>1</v>
      </c>
      <c r="F27" s="7">
        <f t="shared" si="1"/>
        <v>-0.5</v>
      </c>
      <c r="G27" s="7">
        <f t="shared" si="2"/>
        <v>-0.5</v>
      </c>
      <c r="H27">
        <f t="shared" si="3"/>
        <v>0.4</v>
      </c>
      <c r="I27" s="12">
        <f>SUMIFS(H$22:H$31,$A$22:A$31,A27)</f>
        <v>0.95097750043269369</v>
      </c>
      <c r="J27" s="12">
        <f t="shared" si="4"/>
        <v>1.9973094021974891E-2</v>
      </c>
    </row>
    <row r="28" spans="1:10">
      <c r="A28">
        <v>3</v>
      </c>
      <c r="B28" s="12"/>
      <c r="C28" t="b">
        <v>0</v>
      </c>
      <c r="D28">
        <f t="shared" si="0"/>
        <v>1</v>
      </c>
      <c r="E28">
        <f t="shared" si="0"/>
        <v>2</v>
      </c>
      <c r="F28" s="7">
        <f t="shared" si="1"/>
        <v>-0.52832083357371873</v>
      </c>
      <c r="G28" s="7">
        <f t="shared" si="2"/>
        <v>-0.38997500048077083</v>
      </c>
      <c r="H28">
        <f t="shared" si="3"/>
        <v>0.55097750043269367</v>
      </c>
      <c r="I28" s="12"/>
      <c r="J28" s="12"/>
    </row>
    <row r="29" spans="1:10">
      <c r="A29">
        <v>4</v>
      </c>
      <c r="B29" s="12" t="s">
        <v>2</v>
      </c>
      <c r="C29" t="s">
        <v>10</v>
      </c>
      <c r="D29">
        <f t="shared" si="0"/>
        <v>0</v>
      </c>
      <c r="E29">
        <f t="shared" si="0"/>
        <v>0</v>
      </c>
      <c r="F29" s="7">
        <f t="shared" si="1"/>
        <v>0</v>
      </c>
      <c r="G29" s="7">
        <f t="shared" si="2"/>
        <v>0</v>
      </c>
      <c r="H29">
        <f t="shared" si="3"/>
        <v>0</v>
      </c>
      <c r="I29" s="12">
        <f>SUMIFS(H$22:H$31,$A$22:A$31,A29)</f>
        <v>0.97095059445466858</v>
      </c>
      <c r="J29" s="12">
        <f t="shared" si="4"/>
        <v>0</v>
      </c>
    </row>
    <row r="30" spans="1:10">
      <c r="A30">
        <v>4</v>
      </c>
      <c r="B30" s="12"/>
      <c r="C30" t="s">
        <v>11</v>
      </c>
      <c r="D30">
        <f t="shared" si="0"/>
        <v>0</v>
      </c>
      <c r="E30">
        <f t="shared" si="0"/>
        <v>0</v>
      </c>
      <c r="F30" s="7">
        <f t="shared" si="1"/>
        <v>0</v>
      </c>
      <c r="G30" s="7">
        <f t="shared" si="2"/>
        <v>0</v>
      </c>
      <c r="H30">
        <f t="shared" si="3"/>
        <v>0</v>
      </c>
      <c r="I30" s="12"/>
      <c r="J30" s="12"/>
    </row>
    <row r="31" spans="1:10">
      <c r="A31">
        <v>4</v>
      </c>
      <c r="B31" s="12"/>
      <c r="C31" t="s">
        <v>12</v>
      </c>
      <c r="D31">
        <f t="shared" si="0"/>
        <v>2</v>
      </c>
      <c r="E31">
        <f t="shared" si="0"/>
        <v>3</v>
      </c>
      <c r="F31" s="7">
        <f t="shared" si="1"/>
        <v>-0.52877123795494485</v>
      </c>
      <c r="G31" s="7">
        <f t="shared" si="2"/>
        <v>-0.44217935649972373</v>
      </c>
      <c r="H31">
        <f t="shared" si="3"/>
        <v>0.97095059445466858</v>
      </c>
      <c r="I31" s="12"/>
      <c r="J31" s="12"/>
    </row>
    <row r="34" spans="3:9">
      <c r="F34" s="6" t="s">
        <v>2</v>
      </c>
    </row>
    <row r="36" spans="3:9">
      <c r="D36" s="6" t="s">
        <v>20</v>
      </c>
      <c r="F36" s="6" t="s">
        <v>21</v>
      </c>
      <c r="H36" s="6" t="s">
        <v>22</v>
      </c>
    </row>
    <row r="38" spans="3:9">
      <c r="C38" s="8" t="s">
        <v>23</v>
      </c>
      <c r="D38" s="8" t="s">
        <v>24</v>
      </c>
      <c r="H38" s="13" t="s">
        <v>28</v>
      </c>
      <c r="I38" s="13" t="s">
        <v>29</v>
      </c>
    </row>
  </sheetData>
  <mergeCells count="14">
    <mergeCell ref="B27:B28"/>
    <mergeCell ref="I27:I28"/>
    <mergeCell ref="J27:J28"/>
    <mergeCell ref="B29:B31"/>
    <mergeCell ref="I29:I31"/>
    <mergeCell ref="J29:J31"/>
    <mergeCell ref="B25:B26"/>
    <mergeCell ref="I25:I26"/>
    <mergeCell ref="J25:J26"/>
    <mergeCell ref="B18:B19"/>
    <mergeCell ref="F18:F19"/>
    <mergeCell ref="B22:B24"/>
    <mergeCell ref="I22:I24"/>
    <mergeCell ref="J22:J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poziom-1</vt:lpstr>
      <vt:lpstr>poziom-2-deszczowa</vt:lpstr>
      <vt:lpstr>poziom-2-słoneczna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2023-10-12T21:31:55Z</dcterms:modified>
</cp:coreProperties>
</file>