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694D8365-5B95-43F1-AD5F-B8A18C6BF4DD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Model" sheetId="1" r:id="rId1"/>
    <sheet name="Cena" sheetId="2" r:id="rId2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1" hidden="1">Cena!$C$7</definedName>
    <definedName name="solver_adj" localSheetId="0" hidden="1">Model!$C$3:$E$4,Model!$F$3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ng" localSheetId="1" hidden="1">1</definedName>
    <definedName name="solver_eng" localSheetId="0" hidden="1">1</definedName>
    <definedName name="solver_est" localSheetId="1" hidden="1">1</definedName>
    <definedName name="solver_est" localSheetId="0" hidden="1">1</definedName>
    <definedName name="solver_ibd" localSheetId="1" hidden="1">2</definedName>
    <definedName name="solver_ibd" localSheetId="0" hidden="1">2</definedName>
    <definedName name="solver_itr" localSheetId="1" hidden="1">100</definedName>
    <definedName name="solver_itr" localSheetId="0" hidden="1">100</definedName>
    <definedName name="solver_lhs1" localSheetId="1" hidden="1">Cena!$C$3:$F$3</definedName>
    <definedName name="solver_lhs1" localSheetId="0" hidden="1">Model!$F$3</definedName>
    <definedName name="solver_lhs2" localSheetId="1" hidden="1">Cena!$C$3:$F$3</definedName>
    <definedName name="solver_lhs2" localSheetId="0" hidden="1">Model!$C$3:$F$3</definedName>
    <definedName name="solver_lhs3" localSheetId="1" hidden="1">Cena!$C$4:$E$4</definedName>
    <definedName name="solver_lhs3" localSheetId="0" hidden="1">Model!$C$4:$E$4</definedName>
    <definedName name="solver_lhs4" localSheetId="1" hidden="1">Cena!$C$4:$E$4</definedName>
    <definedName name="solver_lhs4" localSheetId="0" hidden="1">Model!$C$4:$E$4</definedName>
    <definedName name="solver_lin" localSheetId="1" hidden="1">2</definedName>
    <definedName name="solver_lin" localSheetId="0" hidden="1">2</definedName>
    <definedName name="solver_lva" localSheetId="1" hidden="1">2</definedName>
    <definedName name="solver_lva" localSheetId="0" hidden="1">2</definedName>
    <definedName name="solver_mip" localSheetId="1" hidden="1">5000</definedName>
    <definedName name="solver_mip" localSheetId="0" hidden="1">5000</definedName>
    <definedName name="solver_mni" localSheetId="1" hidden="1">30</definedName>
    <definedName name="solver_mni" localSheetId="0" hidden="1">30</definedName>
    <definedName name="solver_mrt" localSheetId="1" hidden="1">0.075</definedName>
    <definedName name="solver_mrt" localSheetId="0" hidden="1">0.075</definedName>
    <definedName name="solver_msl" localSheetId="1" hidden="1">2</definedName>
    <definedName name="solver_msl" localSheetId="0" hidden="1">2</definedName>
    <definedName name="solver_neg" localSheetId="1" hidden="1">2</definedName>
    <definedName name="solver_neg" localSheetId="0" hidden="1">2</definedName>
    <definedName name="solver_nod" localSheetId="1" hidden="1">5000</definedName>
    <definedName name="solver_nod" localSheetId="0" hidden="1">5000</definedName>
    <definedName name="solver_num" localSheetId="1" hidden="1">0</definedName>
    <definedName name="solver_num" localSheetId="0" hidden="1">1</definedName>
    <definedName name="solver_nwt" localSheetId="1" hidden="1">1</definedName>
    <definedName name="solver_nwt" localSheetId="0" hidden="1">1</definedName>
    <definedName name="solver_ofx" localSheetId="1" hidden="1">2</definedName>
    <definedName name="solver_ofx" localSheetId="0" hidden="1">2</definedName>
    <definedName name="solver_opt" localSheetId="1" hidden="1">Cena!$H$13</definedName>
    <definedName name="solver_opt" localSheetId="0" hidden="1">Model!$S$4</definedName>
    <definedName name="solver_piv" localSheetId="1" hidden="1">0.000001</definedName>
    <definedName name="solver_piv" localSheetId="0" hidden="1">0.000001</definedName>
    <definedName name="solver_pre" localSheetId="1" hidden="1">0.000001</definedName>
    <definedName name="solver_pre" localSheetId="0" hidden="1">0.000001</definedName>
    <definedName name="solver_pro" localSheetId="1" hidden="1">2</definedName>
    <definedName name="solver_pro" localSheetId="0" hidden="1">2</definedName>
    <definedName name="solver_rbv" localSheetId="1" hidden="1">1</definedName>
    <definedName name="solver_rbv" localSheetId="0" hidden="1">1</definedName>
    <definedName name="solver_red" localSheetId="1" hidden="1">0.000001</definedName>
    <definedName name="solver_red" localSheetId="0" hidden="1">0.000001</definedName>
    <definedName name="solver_rel1" localSheetId="1" hidden="1">1</definedName>
    <definedName name="solver_rel1" localSheetId="0" hidden="1">2</definedName>
    <definedName name="solver_rel2" localSheetId="1" hidden="1">3</definedName>
    <definedName name="solver_rel2" localSheetId="0" hidden="1">3</definedName>
    <definedName name="solver_rel3" localSheetId="1" hidden="1">1</definedName>
    <definedName name="solver_rel3" localSheetId="0" hidden="1">1</definedName>
    <definedName name="solver_rel4" localSheetId="1" hidden="1">3</definedName>
    <definedName name="solver_rel4" localSheetId="0" hidden="1">3</definedName>
    <definedName name="solver_reo" localSheetId="1" hidden="1">2</definedName>
    <definedName name="solver_reo" localSheetId="0" hidden="1">2</definedName>
    <definedName name="solver_rep" localSheetId="1" hidden="1">2</definedName>
    <definedName name="solver_rep" localSheetId="0" hidden="1">2</definedName>
    <definedName name="solver_rhs1" localSheetId="1" hidden="1">10</definedName>
    <definedName name="solver_rhs1" localSheetId="0" hidden="1">0</definedName>
    <definedName name="solver_rhs2" localSheetId="1" hidden="1">-10</definedName>
    <definedName name="solver_rhs2" localSheetId="0" hidden="1">-10</definedName>
    <definedName name="solver_rhs3" localSheetId="1" hidden="1">0</definedName>
    <definedName name="solver_rhs3" localSheetId="0" hidden="1">0</definedName>
    <definedName name="solver_rhs4" localSheetId="1" hidden="1">-1</definedName>
    <definedName name="solver_rhs4" localSheetId="0" hidden="1">-1</definedName>
    <definedName name="solver_rlx" localSheetId="1" hidden="1">2</definedName>
    <definedName name="solver_rlx" localSheetId="0" hidden="1">2</definedName>
    <definedName name="solver_rsd" localSheetId="1" hidden="1">0</definedName>
    <definedName name="solver_rsd" localSheetId="0" hidden="1">0</definedName>
    <definedName name="solver_scl" localSheetId="1" hidden="1">2</definedName>
    <definedName name="solver_scl" localSheetId="0" hidden="1">2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ssz" localSheetId="0" hidden="1">100</definedName>
    <definedName name="solver_std" localSheetId="1" hidden="1">0</definedName>
    <definedName name="solver_std" localSheetId="0" hidden="1">0</definedName>
    <definedName name="solver_tim" localSheetId="1" hidden="1">100</definedName>
    <definedName name="solver_tim" localSheetId="0" hidden="1">100</definedName>
    <definedName name="solver_tol" localSheetId="1" hidden="1">0.0005</definedName>
    <definedName name="solver_tol" localSheetId="0" hidden="1">0.0005</definedName>
    <definedName name="solver_typ" localSheetId="1" hidden="1">1</definedName>
    <definedName name="solver_typ" localSheetId="0" hidden="1">1</definedName>
    <definedName name="solver_val" localSheetId="1" hidden="1">0</definedName>
    <definedName name="solver_val" localSheetId="0" hidden="1">0</definedName>
    <definedName name="solver_ver" localSheetId="1" hidden="1">3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7" i="1" l="1"/>
  <c r="N7" i="1"/>
  <c r="C16" i="1"/>
  <c r="G7" i="2"/>
  <c r="H7" i="2"/>
  <c r="I7" i="2"/>
  <c r="J7" i="2"/>
  <c r="L7" i="1"/>
  <c r="M7" i="1"/>
  <c r="K8" i="1"/>
  <c r="L8" i="1"/>
  <c r="M8" i="1"/>
  <c r="N8" i="1"/>
  <c r="K9" i="1"/>
  <c r="L9" i="1"/>
  <c r="M9" i="1"/>
  <c r="N9" i="1"/>
  <c r="K10" i="1"/>
  <c r="L10" i="1"/>
  <c r="M10" i="1"/>
  <c r="N10" i="1"/>
  <c r="K11" i="1"/>
  <c r="L11" i="1"/>
  <c r="M11" i="1"/>
  <c r="N11" i="1"/>
  <c r="K12" i="1"/>
  <c r="L12" i="1"/>
  <c r="M12" i="1"/>
  <c r="N12" i="1"/>
  <c r="K13" i="1"/>
  <c r="L13" i="1"/>
  <c r="M13" i="1"/>
  <c r="N13" i="1"/>
  <c r="K14" i="1"/>
  <c r="L14" i="1"/>
  <c r="M14" i="1"/>
  <c r="N14" i="1"/>
  <c r="C17" i="1"/>
  <c r="C18" i="1"/>
  <c r="Q7" i="1"/>
  <c r="P12" i="1" l="1"/>
  <c r="O10" i="1"/>
  <c r="M7" i="2"/>
  <c r="N7" i="2"/>
  <c r="K7" i="2"/>
  <c r="H10" i="2" s="1"/>
  <c r="H11" i="2" s="1"/>
  <c r="L7" i="2"/>
  <c r="Q14" i="1"/>
  <c r="P13" i="1"/>
  <c r="Q12" i="1"/>
  <c r="Q11" i="1"/>
  <c r="P10" i="1"/>
  <c r="Q9" i="1"/>
  <c r="Q8" i="1"/>
  <c r="R7" i="1"/>
  <c r="P14" i="1"/>
  <c r="O11" i="1"/>
  <c r="O14" i="1"/>
  <c r="P11" i="1"/>
  <c r="P9" i="1"/>
  <c r="P8" i="1"/>
  <c r="R13" i="1"/>
  <c r="C19" i="1"/>
  <c r="O13" i="1"/>
  <c r="O12" i="1"/>
  <c r="R11" i="1"/>
  <c r="O9" i="1"/>
  <c r="O8" i="1"/>
  <c r="Q10" i="1"/>
  <c r="S10" i="1" s="1"/>
  <c r="P7" i="1"/>
  <c r="R14" i="1"/>
  <c r="S14" i="1" s="1"/>
  <c r="R12" i="1"/>
  <c r="R10" i="1"/>
  <c r="R9" i="1"/>
  <c r="R8" i="1"/>
  <c r="O7" i="1"/>
  <c r="Q13" i="1"/>
  <c r="S9" i="1" l="1"/>
  <c r="S11" i="1"/>
  <c r="S8" i="1"/>
  <c r="S13" i="1"/>
  <c r="H12" i="2"/>
  <c r="H13" i="2" s="1"/>
  <c r="S12" i="1"/>
  <c r="S7" i="1"/>
  <c r="S4" i="1" l="1"/>
</calcChain>
</file>

<file path=xl/sharedStrings.xml><?xml version="1.0" encoding="utf-8"?>
<sst xmlns="http://schemas.openxmlformats.org/spreadsheetml/2006/main" count="61" uniqueCount="24">
  <si>
    <t>Koszt</t>
  </si>
  <si>
    <t>Marka</t>
  </si>
  <si>
    <t>Xbox</t>
  </si>
  <si>
    <t>PS2</t>
  </si>
  <si>
    <t>Wii</t>
  </si>
  <si>
    <t>Brak</t>
  </si>
  <si>
    <t>Wybór</t>
  </si>
  <si>
    <t>Ocena</t>
  </si>
  <si>
    <t>Prawdopodobieństwo</t>
  </si>
  <si>
    <t>Suma</t>
  </si>
  <si>
    <t>Korelacja Xbox - PS2</t>
  </si>
  <si>
    <t>Korelacja Xbox - Wii</t>
  </si>
  <si>
    <t>Korelacja PS2 - Wii</t>
  </si>
  <si>
    <t>Maks. korelacja</t>
  </si>
  <si>
    <t>Wariant</t>
  </si>
  <si>
    <t>Wrażliwość ceny</t>
  </si>
  <si>
    <t>Sprzedanych gier</t>
  </si>
  <si>
    <t>Cena gry</t>
  </si>
  <si>
    <t>Koszt gry</t>
  </si>
  <si>
    <t>Wyliczenie zysku</t>
  </si>
  <si>
    <t>Sprzedanych sztuk</t>
  </si>
  <si>
    <t>Przychód</t>
  </si>
  <si>
    <t>Zysk</t>
  </si>
  <si>
    <t>ln(Prawd.)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</si>
</sst>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2" fillId="0" borderId="1" xfId="0" applyFont="1" applyBorder="1"/>
    <xf numFmtId="0" fontId="2" fillId="0" borderId="2" xfId="0" applyFont="1" applyBorder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2" fontId="2" fillId="0" borderId="0" xfId="0" applyNumberFormat="1" applyFont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B1:S19"/>
  <sheetViews>
    <sheetView tabSelected="1" workbookViewId="0"/>
  </sheetViews>
  <sheetFormatPr defaultColWidth="12.140625" defaultRowHeight="12.75" x14ac:dyDescent="0.2"/>
  <cols>
    <col min="1" max="1" width="12.140625" style="1" customWidth="1"/>
    <col min="2" max="2" width="18.85546875" style="1" customWidth="1"/>
    <col min="3" max="3" width="6.7109375" style="1" customWidth="1"/>
    <col min="4" max="4" width="6.5703125" style="1" customWidth="1"/>
    <col min="5" max="5" width="6" style="1" customWidth="1"/>
    <col min="6" max="6" width="6.28515625" style="1" customWidth="1"/>
    <col min="7" max="7" width="6.42578125" style="1" customWidth="1"/>
    <col min="8" max="8" width="6" style="1" customWidth="1"/>
    <col min="9" max="9" width="4.85546875" style="1" customWidth="1"/>
    <col min="10" max="10" width="5.42578125" style="1" customWidth="1"/>
    <col min="11" max="11" width="6.42578125" style="1" customWidth="1"/>
    <col min="12" max="12" width="8" style="1" customWidth="1"/>
    <col min="13" max="13" width="8.7109375" style="1" customWidth="1"/>
    <col min="14" max="14" width="6.28515625" style="1" customWidth="1"/>
    <col min="15" max="15" width="7.140625" style="1" customWidth="1"/>
    <col min="16" max="16" width="9.28515625" style="1" customWidth="1"/>
    <col min="17" max="17" width="7.5703125" style="1" customWidth="1"/>
    <col min="18" max="18" width="8.7109375" style="1" customWidth="1"/>
    <col min="19" max="19" width="11.28515625" style="1" customWidth="1"/>
    <col min="20" max="16384" width="12.140625" style="1"/>
  </cols>
  <sheetData>
    <row r="1" spans="2:19" x14ac:dyDescent="0.2">
      <c r="C1" s="4" t="s">
        <v>2</v>
      </c>
      <c r="D1" s="4" t="s">
        <v>3</v>
      </c>
      <c r="E1" s="4" t="s">
        <v>4</v>
      </c>
      <c r="F1" s="4" t="s">
        <v>5</v>
      </c>
    </row>
    <row r="2" spans="2:19" x14ac:dyDescent="0.2">
      <c r="B2" s="3" t="s">
        <v>0</v>
      </c>
      <c r="C2" s="2">
        <v>180</v>
      </c>
      <c r="D2" s="2">
        <v>160</v>
      </c>
      <c r="E2" s="2">
        <v>155</v>
      </c>
    </row>
    <row r="3" spans="2:19" x14ac:dyDescent="0.2">
      <c r="B3" s="3" t="s">
        <v>1</v>
      </c>
      <c r="C3" s="1">
        <v>1.8789177319924522</v>
      </c>
      <c r="D3" s="1">
        <v>4.9665476335659804</v>
      </c>
      <c r="E3" s="1">
        <v>0.48891249404861969</v>
      </c>
      <c r="F3" s="1">
        <v>0</v>
      </c>
      <c r="S3" s="1" t="s">
        <v>9</v>
      </c>
    </row>
    <row r="4" spans="2:19" x14ac:dyDescent="0.2">
      <c r="B4" s="3" t="s">
        <v>15</v>
      </c>
      <c r="C4" s="1">
        <v>-1.2492149289160684E-2</v>
      </c>
      <c r="D4" s="1">
        <v>-2.4420971802390948E-2</v>
      </c>
      <c r="E4" s="1">
        <v>-6.2051522065328388E-3</v>
      </c>
      <c r="S4" s="1">
        <f>SUM(S7:S14)</f>
        <v>-984.75504848504056</v>
      </c>
    </row>
    <row r="5" spans="2:19" x14ac:dyDescent="0.2">
      <c r="G5" s="13" t="s">
        <v>6</v>
      </c>
      <c r="H5" s="13"/>
      <c r="I5" s="13"/>
      <c r="J5" s="14"/>
      <c r="K5" s="13" t="s">
        <v>7</v>
      </c>
      <c r="L5" s="13"/>
      <c r="M5" s="13"/>
      <c r="N5" s="14"/>
      <c r="O5" s="15" t="s">
        <v>8</v>
      </c>
      <c r="P5" s="15"/>
      <c r="Q5" s="15"/>
      <c r="R5" s="15"/>
      <c r="S5" s="8"/>
    </row>
    <row r="6" spans="2:19" x14ac:dyDescent="0.2">
      <c r="B6" s="3" t="s">
        <v>14</v>
      </c>
      <c r="C6" s="4" t="s">
        <v>2</v>
      </c>
      <c r="D6" s="4" t="s">
        <v>3</v>
      </c>
      <c r="E6" s="4" t="s">
        <v>4</v>
      </c>
      <c r="G6" s="6" t="s">
        <v>2</v>
      </c>
      <c r="H6" s="6" t="s">
        <v>3</v>
      </c>
      <c r="I6" s="6" t="s">
        <v>4</v>
      </c>
      <c r="J6" s="7" t="s">
        <v>5</v>
      </c>
      <c r="K6" s="9" t="s">
        <v>2</v>
      </c>
      <c r="L6" s="9" t="s">
        <v>3</v>
      </c>
      <c r="M6" s="9" t="s">
        <v>4</v>
      </c>
      <c r="N6" s="10" t="s">
        <v>5</v>
      </c>
      <c r="O6" s="4" t="s">
        <v>2</v>
      </c>
      <c r="P6" s="4" t="s">
        <v>3</v>
      </c>
      <c r="Q6" s="4" t="s">
        <v>4</v>
      </c>
      <c r="R6" s="4" t="s">
        <v>5</v>
      </c>
      <c r="S6" s="11" t="s">
        <v>23</v>
      </c>
    </row>
    <row r="7" spans="2:19" x14ac:dyDescent="0.2">
      <c r="B7" s="1">
        <v>1</v>
      </c>
      <c r="C7" s="2">
        <v>221</v>
      </c>
      <c r="D7" s="2">
        <v>267</v>
      </c>
      <c r="E7" s="2">
        <v>275</v>
      </c>
      <c r="G7" s="6">
        <v>28</v>
      </c>
      <c r="H7" s="6">
        <v>11</v>
      </c>
      <c r="I7" s="6">
        <v>14</v>
      </c>
      <c r="J7" s="7">
        <v>47</v>
      </c>
      <c r="K7" s="6">
        <f>C$3+C$4*C7</f>
        <v>-0.88184726091205889</v>
      </c>
      <c r="L7" s="6">
        <f t="shared" ref="L7:M14" si="0">D$3+D$4*D7</f>
        <v>-1.5538518376724024</v>
      </c>
      <c r="M7" s="6">
        <f t="shared" si="0"/>
        <v>-1.2175043627479112</v>
      </c>
      <c r="N7" s="7">
        <f>$F$3</f>
        <v>0</v>
      </c>
      <c r="O7" s="1">
        <f>EXP(K7)/(EXP($K7)+EXP($L7)+EXP($M7)+EXP($N7))</f>
        <v>0.21547500920378207</v>
      </c>
      <c r="P7" s="1">
        <f t="shared" ref="P7:R14" si="1">EXP(L7)/(EXP($K7)+EXP($L7)+EXP($M7)+EXP($N7))</f>
        <v>0.11003960643501423</v>
      </c>
      <c r="Q7" s="1">
        <f t="shared" si="1"/>
        <v>0.15403622998873606</v>
      </c>
      <c r="R7" s="1">
        <f>EXP(N7)/(EXP($K7)+EXP($L7)+EXP($M7)+EXP($N7))</f>
        <v>0.52044915437246753</v>
      </c>
      <c r="S7" s="8">
        <f>G7*LN(O7)+H7*LN(P7)+I7*LN(Q7)+J7*LN(R7)</f>
        <v>-124.13546278067437</v>
      </c>
    </row>
    <row r="8" spans="2:19" x14ac:dyDescent="0.2">
      <c r="B8" s="1">
        <v>2</v>
      </c>
      <c r="C8" s="2">
        <v>193</v>
      </c>
      <c r="D8" s="2">
        <v>295</v>
      </c>
      <c r="E8" s="2">
        <v>275</v>
      </c>
      <c r="G8" s="6">
        <v>38</v>
      </c>
      <c r="H8" s="6">
        <v>1</v>
      </c>
      <c r="I8" s="6">
        <v>14</v>
      </c>
      <c r="J8" s="7">
        <v>47</v>
      </c>
      <c r="K8" s="6">
        <f t="shared" ref="K8:K14" si="2">C$3+C$4*C8</f>
        <v>-0.53206708081555987</v>
      </c>
      <c r="L8" s="6">
        <f t="shared" si="0"/>
        <v>-2.2376390481393491</v>
      </c>
      <c r="M8" s="6">
        <f t="shared" si="0"/>
        <v>-1.2175043627479112</v>
      </c>
      <c r="N8" s="7">
        <f t="shared" ref="N8:N14" si="3">$F$3</f>
        <v>0</v>
      </c>
      <c r="O8" s="1">
        <f t="shared" ref="O8:O14" si="4">EXP(K8)/(EXP($K8)+EXP($L8)+EXP($M8)+EXP($N8))</f>
        <v>0.29516059987096349</v>
      </c>
      <c r="P8" s="1">
        <f t="shared" si="1"/>
        <v>5.3621368100390462E-2</v>
      </c>
      <c r="Q8" s="1">
        <f t="shared" si="1"/>
        <v>0.14872252665545901</v>
      </c>
      <c r="R8" s="1">
        <f t="shared" si="1"/>
        <v>0.5024955053731871</v>
      </c>
      <c r="S8" s="8">
        <f t="shared" ref="S8:S14" si="5">G8*LN(O8)+H8*LN(P8)+I8*LN(Q8)+J8*LN(R8)</f>
        <v>-108.31810755958935</v>
      </c>
    </row>
    <row r="9" spans="2:19" x14ac:dyDescent="0.2">
      <c r="B9" s="1">
        <v>3</v>
      </c>
      <c r="C9" s="2">
        <v>278</v>
      </c>
      <c r="D9" s="2">
        <v>294</v>
      </c>
      <c r="E9" s="2">
        <v>176</v>
      </c>
      <c r="G9" s="6">
        <v>10</v>
      </c>
      <c r="H9" s="6">
        <v>2</v>
      </c>
      <c r="I9" s="6">
        <v>43</v>
      </c>
      <c r="J9" s="7">
        <v>45</v>
      </c>
      <c r="K9" s="6">
        <f t="shared" si="2"/>
        <v>-1.5938997703942179</v>
      </c>
      <c r="L9" s="6">
        <f t="shared" si="0"/>
        <v>-2.2132180763369584</v>
      </c>
      <c r="M9" s="6">
        <f t="shared" si="0"/>
        <v>-0.60319429430116001</v>
      </c>
      <c r="N9" s="7">
        <f t="shared" si="3"/>
        <v>0</v>
      </c>
      <c r="O9" s="1">
        <f t="shared" si="4"/>
        <v>0.10923762777387103</v>
      </c>
      <c r="P9" s="1">
        <f t="shared" si="1"/>
        <v>5.8803846809736458E-2</v>
      </c>
      <c r="Q9" s="1">
        <f t="shared" si="1"/>
        <v>0.29419154145013166</v>
      </c>
      <c r="R9" s="1">
        <f t="shared" si="1"/>
        <v>0.53776698396626077</v>
      </c>
      <c r="S9" s="8">
        <f t="shared" si="5"/>
        <v>-108.33578130618852</v>
      </c>
    </row>
    <row r="10" spans="2:19" x14ac:dyDescent="0.2">
      <c r="B10" s="1">
        <v>4</v>
      </c>
      <c r="C10" s="2">
        <v>288</v>
      </c>
      <c r="D10" s="2">
        <v>191</v>
      </c>
      <c r="E10" s="2">
        <v>250</v>
      </c>
      <c r="G10" s="6">
        <v>2</v>
      </c>
      <c r="H10" s="6">
        <v>44</v>
      </c>
      <c r="I10" s="6">
        <v>10</v>
      </c>
      <c r="J10" s="7">
        <v>44</v>
      </c>
      <c r="K10" s="6">
        <f t="shared" si="2"/>
        <v>-1.7188212632858251</v>
      </c>
      <c r="L10" s="6">
        <f t="shared" si="0"/>
        <v>0.30214201930930962</v>
      </c>
      <c r="M10" s="6">
        <f t="shared" si="0"/>
        <v>-1.0623755575845899</v>
      </c>
      <c r="N10" s="7">
        <f t="shared" si="3"/>
        <v>0</v>
      </c>
      <c r="O10" s="1">
        <f t="shared" si="4"/>
        <v>6.2299600319664312E-2</v>
      </c>
      <c r="P10" s="1">
        <f t="shared" si="1"/>
        <v>0.47008723927258333</v>
      </c>
      <c r="Q10" s="1">
        <f t="shared" si="1"/>
        <v>0.12010912638224737</v>
      </c>
      <c r="R10" s="1">
        <f t="shared" si="1"/>
        <v>0.347504034025505</v>
      </c>
      <c r="S10" s="8">
        <f t="shared" si="5"/>
        <v>-106.46504978662608</v>
      </c>
    </row>
    <row r="11" spans="2:19" x14ac:dyDescent="0.2">
      <c r="B11" s="1">
        <v>5</v>
      </c>
      <c r="C11" s="2">
        <v>162</v>
      </c>
      <c r="D11" s="2">
        <v>224</v>
      </c>
      <c r="E11" s="2">
        <v>221</v>
      </c>
      <c r="G11" s="6">
        <v>30</v>
      </c>
      <c r="H11" s="6">
        <v>16</v>
      </c>
      <c r="I11" s="6">
        <v>17</v>
      </c>
      <c r="J11" s="7">
        <v>37</v>
      </c>
      <c r="K11" s="6">
        <f t="shared" si="2"/>
        <v>-0.14481045285157879</v>
      </c>
      <c r="L11" s="6">
        <f t="shared" si="0"/>
        <v>-0.50375005016959218</v>
      </c>
      <c r="M11" s="6">
        <f t="shared" si="0"/>
        <v>-0.8824261435951376</v>
      </c>
      <c r="N11" s="7">
        <f t="shared" si="3"/>
        <v>0</v>
      </c>
      <c r="O11" s="1">
        <f t="shared" si="4"/>
        <v>0.3000759315218518</v>
      </c>
      <c r="P11" s="1">
        <f t="shared" si="1"/>
        <v>0.209577992723325</v>
      </c>
      <c r="Q11" s="1">
        <f t="shared" si="1"/>
        <v>0.14351217243881384</v>
      </c>
      <c r="R11" s="1">
        <f t="shared" si="1"/>
        <v>0.34683390331600944</v>
      </c>
      <c r="S11" s="8">
        <f t="shared" si="5"/>
        <v>-133.2964866720985</v>
      </c>
    </row>
    <row r="12" spans="2:19" x14ac:dyDescent="0.2">
      <c r="B12" s="1">
        <v>6</v>
      </c>
      <c r="C12" s="2">
        <v>172</v>
      </c>
      <c r="D12" s="2">
        <v>249</v>
      </c>
      <c r="E12" s="2">
        <v>157</v>
      </c>
      <c r="G12" s="6">
        <v>23</v>
      </c>
      <c r="H12" s="6">
        <v>15</v>
      </c>
      <c r="I12" s="6">
        <v>24</v>
      </c>
      <c r="J12" s="7">
        <v>38</v>
      </c>
      <c r="K12" s="6">
        <f t="shared" si="2"/>
        <v>-0.26973194574318549</v>
      </c>
      <c r="L12" s="6">
        <f t="shared" si="0"/>
        <v>-1.114274345229366</v>
      </c>
      <c r="M12" s="6">
        <f t="shared" si="0"/>
        <v>-0.48529640237703597</v>
      </c>
      <c r="N12" s="7">
        <f t="shared" si="3"/>
        <v>0</v>
      </c>
      <c r="O12" s="1">
        <f t="shared" si="4"/>
        <v>0.28205135439491902</v>
      </c>
      <c r="P12" s="1">
        <f t="shared" si="1"/>
        <v>0.12121268897347236</v>
      </c>
      <c r="Q12" s="1">
        <f t="shared" si="1"/>
        <v>0.22735773576924478</v>
      </c>
      <c r="R12" s="1">
        <f t="shared" si="1"/>
        <v>0.36937822086236377</v>
      </c>
      <c r="S12" s="8">
        <f t="shared" si="5"/>
        <v>-134.1584806972873</v>
      </c>
    </row>
    <row r="13" spans="2:19" x14ac:dyDescent="0.2">
      <c r="B13" s="1">
        <v>7</v>
      </c>
      <c r="C13" s="2">
        <v>167</v>
      </c>
      <c r="D13" s="2">
        <v>251</v>
      </c>
      <c r="E13" s="2">
        <v>169</v>
      </c>
      <c r="G13" s="6">
        <v>24</v>
      </c>
      <c r="H13" s="6">
        <v>12</v>
      </c>
      <c r="I13" s="6">
        <v>25</v>
      </c>
      <c r="J13" s="7">
        <v>39</v>
      </c>
      <c r="K13" s="6">
        <f t="shared" si="2"/>
        <v>-0.20727119929738191</v>
      </c>
      <c r="L13" s="6">
        <f t="shared" si="0"/>
        <v>-1.1631162888341473</v>
      </c>
      <c r="M13" s="6">
        <f t="shared" si="0"/>
        <v>-0.55975822885543003</v>
      </c>
      <c r="N13" s="7">
        <f t="shared" si="3"/>
        <v>0</v>
      </c>
      <c r="O13" s="1">
        <f t="shared" si="4"/>
        <v>0.30140990912868576</v>
      </c>
      <c r="P13" s="1">
        <f t="shared" si="1"/>
        <v>0.11588821620840592</v>
      </c>
      <c r="Q13" s="1">
        <f t="shared" si="1"/>
        <v>0.21187238441124698</v>
      </c>
      <c r="R13" s="1">
        <f t="shared" si="1"/>
        <v>0.37082949025166134</v>
      </c>
      <c r="S13" s="8">
        <f t="shared" si="5"/>
        <v>-132.12715167351848</v>
      </c>
    </row>
    <row r="14" spans="2:19" x14ac:dyDescent="0.2">
      <c r="B14" s="1">
        <v>8</v>
      </c>
      <c r="C14" s="2">
        <v>213</v>
      </c>
      <c r="D14" s="2">
        <v>255</v>
      </c>
      <c r="E14" s="2">
        <v>158</v>
      </c>
      <c r="G14" s="6">
        <v>21</v>
      </c>
      <c r="H14" s="6">
        <v>25</v>
      </c>
      <c r="I14" s="6">
        <v>9</v>
      </c>
      <c r="J14" s="7">
        <v>45</v>
      </c>
      <c r="K14" s="6">
        <f t="shared" si="2"/>
        <v>-0.78191006659877371</v>
      </c>
      <c r="L14" s="6">
        <f t="shared" si="0"/>
        <v>-1.2608001760437118</v>
      </c>
      <c r="M14" s="6">
        <f t="shared" si="0"/>
        <v>-0.49150155458356881</v>
      </c>
      <c r="N14" s="7">
        <f t="shared" si="3"/>
        <v>0</v>
      </c>
      <c r="O14" s="1">
        <f t="shared" si="4"/>
        <v>0.19447356285628459</v>
      </c>
      <c r="P14" s="1">
        <f t="shared" si="1"/>
        <v>0.12047064589901933</v>
      </c>
      <c r="Q14" s="1">
        <f t="shared" si="1"/>
        <v>0.2600060089818666</v>
      </c>
      <c r="R14" s="1">
        <f t="shared" si="1"/>
        <v>0.42504978226282941</v>
      </c>
      <c r="S14" s="8">
        <f t="shared" si="5"/>
        <v>-137.91852800905801</v>
      </c>
    </row>
    <row r="16" spans="2:19" x14ac:dyDescent="0.2">
      <c r="B16" s="1" t="s">
        <v>10</v>
      </c>
      <c r="C16" s="1">
        <f>ABS(CORREL(C7:C14,D7:D14))</f>
        <v>8.2612412548440831E-2</v>
      </c>
    </row>
    <row r="17" spans="2:3" x14ac:dyDescent="0.2">
      <c r="B17" s="1" t="s">
        <v>11</v>
      </c>
      <c r="C17" s="1">
        <f>ABS(CORREL(C7:C14,E7:E14))</f>
        <v>0.19954085290374071</v>
      </c>
    </row>
    <row r="18" spans="2:3" x14ac:dyDescent="0.2">
      <c r="B18" s="1" t="s">
        <v>12</v>
      </c>
      <c r="C18" s="1">
        <f>ABS(CORREL(D7:D14,E7:E14))</f>
        <v>2.9210879832308623E-2</v>
      </c>
    </row>
    <row r="19" spans="2:3" x14ac:dyDescent="0.2">
      <c r="B19" s="1" t="s">
        <v>13</v>
      </c>
      <c r="C19" s="1">
        <f>MAX(C16:C18)</f>
        <v>0.19954085290374071</v>
      </c>
    </row>
  </sheetData>
  <mergeCells count="3">
    <mergeCell ref="G5:J5"/>
    <mergeCell ref="K5:N5"/>
    <mergeCell ref="O5:R5"/>
  </mergeCells>
  <phoneticPr fontId="1" type="noConversion"/>
  <printOptions headings="1" gridLines="1"/>
  <pageMargins left="0.75" right="0.75" top="1" bottom="1" header="0.5" footer="0.5"/>
  <pageSetup scale="4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N13"/>
  <sheetViews>
    <sheetView workbookViewId="0"/>
  </sheetViews>
  <sheetFormatPr defaultRowHeight="12.75" x14ac:dyDescent="0.2"/>
  <cols>
    <col min="1" max="1" width="15.7109375" style="1" customWidth="1"/>
    <col min="2" max="2" width="8.85546875" style="1" customWidth="1"/>
    <col min="3" max="3" width="8.28515625" style="1" customWidth="1"/>
    <col min="4" max="4" width="7.7109375" style="1" customWidth="1"/>
    <col min="5" max="5" width="8.140625" style="1" customWidth="1"/>
    <col min="6" max="6" width="7.5703125" style="1" customWidth="1"/>
    <col min="7" max="14" width="7.7109375" style="1" customWidth="1"/>
    <col min="15" max="16384" width="9.140625" style="1"/>
  </cols>
  <sheetData>
    <row r="1" spans="1:14" x14ac:dyDescent="0.2">
      <c r="C1" s="5" t="s">
        <v>2</v>
      </c>
      <c r="D1" s="5" t="s">
        <v>3</v>
      </c>
      <c r="E1" s="5" t="s">
        <v>4</v>
      </c>
      <c r="F1" s="5" t="s">
        <v>5</v>
      </c>
    </row>
    <row r="2" spans="1:14" x14ac:dyDescent="0.2">
      <c r="B2" s="3" t="s">
        <v>0</v>
      </c>
      <c r="C2" s="2">
        <v>180</v>
      </c>
      <c r="D2" s="2">
        <v>160</v>
      </c>
      <c r="E2" s="2">
        <v>155</v>
      </c>
    </row>
    <row r="3" spans="1:14" x14ac:dyDescent="0.2">
      <c r="B3" s="3" t="s">
        <v>1</v>
      </c>
      <c r="C3" s="1">
        <v>1.8789177319924522</v>
      </c>
      <c r="D3" s="1">
        <v>4.9665476335659804</v>
      </c>
      <c r="E3" s="1">
        <v>0.48891249404861969</v>
      </c>
      <c r="F3" s="1">
        <v>0</v>
      </c>
    </row>
    <row r="4" spans="1:14" x14ac:dyDescent="0.2">
      <c r="B4" s="3" t="s">
        <v>15</v>
      </c>
      <c r="C4" s="1">
        <v>-1.2492149289160684E-2</v>
      </c>
      <c r="D4" s="1">
        <v>-2.4420971802390948E-2</v>
      </c>
      <c r="E4" s="1">
        <v>-6.2051522065328388E-3</v>
      </c>
    </row>
    <row r="5" spans="1:14" x14ac:dyDescent="0.2">
      <c r="B5" s="3"/>
      <c r="G5" s="13" t="s">
        <v>7</v>
      </c>
      <c r="H5" s="13"/>
      <c r="I5" s="13"/>
      <c r="J5" s="14"/>
      <c r="K5" s="15" t="s">
        <v>8</v>
      </c>
      <c r="L5" s="15"/>
      <c r="M5" s="15"/>
      <c r="N5" s="15"/>
    </row>
    <row r="6" spans="1:14" x14ac:dyDescent="0.2">
      <c r="B6" s="1" t="s">
        <v>14</v>
      </c>
      <c r="C6" s="5" t="s">
        <v>2</v>
      </c>
      <c r="D6" s="5" t="s">
        <v>3</v>
      </c>
      <c r="E6" s="5" t="s">
        <v>4</v>
      </c>
      <c r="G6" s="9" t="s">
        <v>2</v>
      </c>
      <c r="H6" s="9" t="s">
        <v>3</v>
      </c>
      <c r="I6" s="9" t="s">
        <v>4</v>
      </c>
      <c r="J6" s="10" t="s">
        <v>5</v>
      </c>
      <c r="K6" s="9" t="s">
        <v>2</v>
      </c>
      <c r="L6" s="9" t="s">
        <v>3</v>
      </c>
      <c r="M6" s="9" t="s">
        <v>4</v>
      </c>
      <c r="N6" s="9" t="s">
        <v>5</v>
      </c>
    </row>
    <row r="7" spans="1:14" x14ac:dyDescent="0.2">
      <c r="B7" s="1">
        <v>1</v>
      </c>
      <c r="C7" s="2">
        <v>207.46094038827653</v>
      </c>
      <c r="D7" s="2">
        <v>215</v>
      </c>
      <c r="E7" s="2">
        <v>190</v>
      </c>
      <c r="G7" s="1">
        <f>C$3+C$4*C7</f>
        <v>-0.71271530700756336</v>
      </c>
      <c r="H7" s="1">
        <f>D$3+D$4*D7</f>
        <v>-0.28396130394807351</v>
      </c>
      <c r="I7" s="1">
        <f>E$3+E$4*E7</f>
        <v>-0.69006642519261974</v>
      </c>
      <c r="J7" s="7">
        <f>$F$3</f>
        <v>0</v>
      </c>
      <c r="K7" s="1">
        <f>EXP(G7)/(EXP($G7)+EXP($H7)+EXP($I7)+EXP($J7))</f>
        <v>0.1786424935868742</v>
      </c>
      <c r="L7" s="1">
        <f>EXP(H7)/(EXP($G7)+EXP($H7)+EXP($I7)+EXP($J7))</f>
        <v>0.27427755529953762</v>
      </c>
      <c r="M7" s="1">
        <f>EXP(I7)/(EXP($G7)+EXP($H7)+EXP($I7)+EXP($J7))</f>
        <v>0.18273471348233222</v>
      </c>
      <c r="N7" s="1">
        <f>EXP(J7)/(EXP($G7)+EXP($H7)+EXP($I7)+EXP($J7))</f>
        <v>0.36434523763125598</v>
      </c>
    </row>
    <row r="9" spans="1:14" x14ac:dyDescent="0.2">
      <c r="A9" s="1" t="s">
        <v>16</v>
      </c>
      <c r="B9" s="1">
        <v>7</v>
      </c>
      <c r="G9" s="1" t="s">
        <v>19</v>
      </c>
    </row>
    <row r="10" spans="1:14" x14ac:dyDescent="0.2">
      <c r="A10" s="1" t="s">
        <v>17</v>
      </c>
      <c r="B10" s="2">
        <v>40</v>
      </c>
      <c r="G10" s="3" t="s">
        <v>20</v>
      </c>
      <c r="H10" s="1">
        <f>100*K7</f>
        <v>17.86424935868742</v>
      </c>
    </row>
    <row r="11" spans="1:14" x14ac:dyDescent="0.2">
      <c r="A11" s="1" t="s">
        <v>18</v>
      </c>
      <c r="B11" s="2">
        <v>30</v>
      </c>
      <c r="G11" s="3" t="s">
        <v>21</v>
      </c>
      <c r="H11" s="12">
        <f>C7*H10+H10*B9*B10</f>
        <v>8708.1237917164362</v>
      </c>
    </row>
    <row r="12" spans="1:14" x14ac:dyDescent="0.2">
      <c r="G12" s="3" t="s">
        <v>0</v>
      </c>
      <c r="H12" s="12">
        <f>H10*C2+B9*H10*B11</f>
        <v>6967.0572498880938</v>
      </c>
    </row>
    <row r="13" spans="1:14" x14ac:dyDescent="0.2">
      <c r="G13" s="3" t="s">
        <v>22</v>
      </c>
      <c r="H13" s="12">
        <f>H11-H12</f>
        <v>1741.0665418283425</v>
      </c>
    </row>
  </sheetData>
  <mergeCells count="2">
    <mergeCell ref="G5:J5"/>
    <mergeCell ref="K5:N5"/>
  </mergeCells>
  <phoneticPr fontId="1" type="noConversion"/>
  <printOptions headings="1" gridLines="1"/>
  <pageMargins left="0.75" right="0.75" top="1" bottom="1" header="0.5" footer="0.5"/>
  <pageSetup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Model</vt:lpstr>
      <vt:lpstr>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2019-08-06T18:52:02Z</dcterms:created>
  <dcterms:modified xsi:type="dcterms:W3CDTF">2019-08-06T18:52:02Z</dcterms:modified>
</cp:coreProperties>
</file>